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_ENVS-Luft-Emi\Agriculture\Notater\MST 2019\Notat 2\"/>
    </mc:Choice>
  </mc:AlternateContent>
  <bookViews>
    <workbookView xWindow="0" yWindow="0" windowWidth="19200" windowHeight="11460" activeTab="4"/>
  </bookViews>
  <sheets>
    <sheet name="Stald" sheetId="1" r:id="rId1"/>
    <sheet name="Lager" sheetId="2" r:id="rId2"/>
    <sheet name="Landbrugsjord" sheetId="3" r:id="rId3"/>
    <sheet name="Andet" sheetId="4" r:id="rId4"/>
    <sheet name="Emission figur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5" l="1"/>
  <c r="O4" i="5"/>
  <c r="O5" i="5"/>
  <c r="O6" i="5"/>
  <c r="O7" i="5"/>
  <c r="O8" i="5"/>
  <c r="N25" i="1"/>
  <c r="C8" i="5" l="1"/>
  <c r="D8" i="5"/>
  <c r="E8" i="5"/>
  <c r="F8" i="5"/>
  <c r="G8" i="5"/>
  <c r="H8" i="5"/>
  <c r="I8" i="5"/>
  <c r="J8" i="5"/>
  <c r="K8" i="5"/>
  <c r="L8" i="5"/>
  <c r="M8" i="5"/>
  <c r="N8" i="5"/>
  <c r="B8" i="5"/>
  <c r="C3" i="5"/>
  <c r="D3" i="5"/>
  <c r="E3" i="5"/>
  <c r="F3" i="5"/>
  <c r="G3" i="5"/>
  <c r="H3" i="5"/>
  <c r="I3" i="5"/>
  <c r="J3" i="5"/>
  <c r="K3" i="5"/>
  <c r="L3" i="5"/>
  <c r="M3" i="5"/>
  <c r="N3" i="5"/>
  <c r="C4" i="5"/>
  <c r="D4" i="5"/>
  <c r="E4" i="5"/>
  <c r="F4" i="5"/>
  <c r="G4" i="5"/>
  <c r="H4" i="5"/>
  <c r="I4" i="5"/>
  <c r="J4" i="5"/>
  <c r="K4" i="5"/>
  <c r="L4" i="5"/>
  <c r="M4" i="5"/>
  <c r="N4" i="5"/>
  <c r="C5" i="5"/>
  <c r="D5" i="5"/>
  <c r="E5" i="5"/>
  <c r="F5" i="5"/>
  <c r="G5" i="5"/>
  <c r="H5" i="5"/>
  <c r="I5" i="5"/>
  <c r="J5" i="5"/>
  <c r="K5" i="5"/>
  <c r="L5" i="5"/>
  <c r="M5" i="5"/>
  <c r="N5" i="5"/>
  <c r="C6" i="5"/>
  <c r="D6" i="5"/>
  <c r="E6" i="5"/>
  <c r="F6" i="5"/>
  <c r="G6" i="5"/>
  <c r="H6" i="5"/>
  <c r="I6" i="5"/>
  <c r="J6" i="5"/>
  <c r="K6" i="5"/>
  <c r="L6" i="5"/>
  <c r="M6" i="5"/>
  <c r="N6" i="5"/>
  <c r="C7" i="5"/>
  <c r="D7" i="5"/>
  <c r="E7" i="5"/>
  <c r="F7" i="5"/>
  <c r="G7" i="5"/>
  <c r="H7" i="5"/>
  <c r="I7" i="5"/>
  <c r="J7" i="5"/>
  <c r="K7" i="5"/>
  <c r="L7" i="5"/>
  <c r="M7" i="5"/>
  <c r="N7" i="5"/>
  <c r="B7" i="5"/>
  <c r="B6" i="5"/>
  <c r="B5" i="5"/>
  <c r="B4" i="5"/>
  <c r="B3" i="5"/>
  <c r="C23" i="3" l="1"/>
  <c r="D23" i="3"/>
  <c r="E23" i="3"/>
  <c r="F23" i="3"/>
  <c r="G23" i="3"/>
  <c r="H23" i="3"/>
  <c r="I23" i="3"/>
  <c r="J23" i="3"/>
  <c r="K23" i="3"/>
  <c r="L23" i="3"/>
  <c r="M23" i="3"/>
  <c r="N23" i="3"/>
  <c r="B23" i="3"/>
  <c r="C24" i="3"/>
  <c r="D24" i="3"/>
  <c r="E24" i="3"/>
  <c r="F24" i="3"/>
  <c r="G24" i="3"/>
  <c r="H24" i="3"/>
  <c r="I24" i="3"/>
  <c r="J24" i="3"/>
  <c r="K24" i="3"/>
  <c r="L24" i="3"/>
  <c r="M24" i="3"/>
  <c r="N24" i="3"/>
  <c r="B24" i="3"/>
  <c r="B4" i="4"/>
  <c r="C4" i="4"/>
  <c r="D4" i="4"/>
  <c r="E4" i="4"/>
  <c r="F4" i="4"/>
  <c r="G4" i="4"/>
  <c r="H4" i="4"/>
  <c r="I4" i="4"/>
  <c r="J4" i="4"/>
  <c r="K4" i="4"/>
  <c r="L4" i="4"/>
  <c r="M4" i="4"/>
  <c r="N4" i="4"/>
  <c r="M35" i="3"/>
  <c r="L35" i="3"/>
  <c r="K35" i="3"/>
  <c r="J35" i="3"/>
  <c r="I35" i="3"/>
  <c r="H35" i="3"/>
  <c r="G35" i="3"/>
  <c r="F35" i="3"/>
  <c r="E35" i="3"/>
  <c r="D35" i="3"/>
  <c r="C35" i="3"/>
  <c r="B35" i="3"/>
  <c r="N3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C25" i="1" l="1"/>
  <c r="D25" i="1"/>
  <c r="E25" i="1"/>
  <c r="F25" i="1"/>
  <c r="G25" i="1"/>
  <c r="H25" i="1"/>
  <c r="I25" i="1"/>
  <c r="J25" i="1"/>
  <c r="K25" i="1"/>
  <c r="L25" i="1"/>
  <c r="M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B26" i="1"/>
  <c r="B27" i="1"/>
  <c r="B28" i="1"/>
  <c r="B29" i="1"/>
  <c r="B30" i="1"/>
  <c r="B31" i="1"/>
  <c r="B32" i="1"/>
  <c r="B25" i="1"/>
  <c r="C3" i="2"/>
  <c r="D3" i="2"/>
  <c r="E3" i="2"/>
  <c r="F3" i="2"/>
  <c r="G3" i="2"/>
  <c r="H3" i="2"/>
  <c r="I3" i="2"/>
  <c r="J3" i="2"/>
  <c r="K3" i="2"/>
  <c r="L3" i="2"/>
  <c r="M3" i="2"/>
  <c r="N3" i="2"/>
  <c r="C4" i="2"/>
  <c r="D4" i="2"/>
  <c r="E4" i="2"/>
  <c r="F4" i="2"/>
  <c r="G4" i="2"/>
  <c r="H4" i="2"/>
  <c r="I4" i="2"/>
  <c r="J4" i="2"/>
  <c r="K4" i="2"/>
  <c r="L4" i="2"/>
  <c r="M4" i="2"/>
  <c r="N4" i="2"/>
  <c r="C5" i="2"/>
  <c r="D5" i="2"/>
  <c r="E5" i="2"/>
  <c r="F5" i="2"/>
  <c r="G5" i="2"/>
  <c r="H5" i="2"/>
  <c r="I5" i="2"/>
  <c r="J5" i="2"/>
  <c r="K5" i="2"/>
  <c r="L5" i="2"/>
  <c r="M5" i="2"/>
  <c r="N5" i="2"/>
  <c r="C6" i="2"/>
  <c r="D6" i="2"/>
  <c r="E6" i="2"/>
  <c r="F6" i="2"/>
  <c r="G6" i="2"/>
  <c r="H6" i="2"/>
  <c r="I6" i="2"/>
  <c r="J6" i="2"/>
  <c r="K6" i="2"/>
  <c r="L6" i="2"/>
  <c r="M6" i="2"/>
  <c r="N6" i="2"/>
  <c r="B5" i="2"/>
  <c r="B4" i="2"/>
  <c r="B3" i="2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B43" i="1"/>
  <c r="B42" i="1"/>
  <c r="B41" i="1"/>
  <c r="B40" i="1"/>
  <c r="B39" i="1"/>
  <c r="B38" i="1"/>
  <c r="B37" i="1"/>
  <c r="B36" i="1"/>
  <c r="B6" i="2"/>
  <c r="C44" i="1"/>
  <c r="D44" i="1"/>
  <c r="E44" i="1"/>
  <c r="F44" i="1"/>
  <c r="G44" i="1"/>
  <c r="H44" i="1"/>
  <c r="I44" i="1"/>
  <c r="J44" i="1"/>
  <c r="K44" i="1"/>
  <c r="L44" i="1"/>
  <c r="M44" i="1"/>
  <c r="N44" i="1"/>
  <c r="B44" i="1"/>
  <c r="N5" i="3" l="1"/>
  <c r="M5" i="3"/>
  <c r="L5" i="3"/>
  <c r="K5" i="3"/>
  <c r="J5" i="3"/>
  <c r="I5" i="3"/>
  <c r="H5" i="3"/>
  <c r="G5" i="3"/>
  <c r="F5" i="3"/>
  <c r="E5" i="3"/>
  <c r="D5" i="3"/>
  <c r="C5" i="3"/>
  <c r="B5" i="3"/>
  <c r="N3" i="3"/>
  <c r="M3" i="3"/>
  <c r="L3" i="3"/>
  <c r="K3" i="3"/>
  <c r="J3" i="3"/>
  <c r="I3" i="3"/>
  <c r="H3" i="3"/>
  <c r="G3" i="3"/>
  <c r="F3" i="3"/>
  <c r="E3" i="3"/>
  <c r="D3" i="3"/>
  <c r="C3" i="3"/>
  <c r="B3" i="3"/>
  <c r="C4" i="3"/>
  <c r="D4" i="3"/>
  <c r="E4" i="3"/>
  <c r="F4" i="3"/>
  <c r="G4" i="3"/>
  <c r="H4" i="3"/>
  <c r="I4" i="3"/>
  <c r="J4" i="3"/>
  <c r="K4" i="3"/>
  <c r="L4" i="3"/>
  <c r="M4" i="3"/>
  <c r="N4" i="3"/>
  <c r="B4" i="3"/>
  <c r="C14" i="1" l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3" i="1"/>
  <c r="D3" i="1"/>
  <c r="E3" i="1"/>
  <c r="F3" i="1"/>
  <c r="G3" i="1"/>
  <c r="H3" i="1"/>
  <c r="I3" i="1"/>
  <c r="J3" i="1"/>
  <c r="K3" i="1"/>
  <c r="L3" i="1"/>
  <c r="M3" i="1"/>
  <c r="N3" i="1"/>
  <c r="C4" i="1"/>
  <c r="D4" i="1"/>
  <c r="E4" i="1"/>
  <c r="F4" i="1"/>
  <c r="G4" i="1"/>
  <c r="H4" i="1"/>
  <c r="I4" i="1"/>
  <c r="J4" i="1"/>
  <c r="K4" i="1"/>
  <c r="L4" i="1"/>
  <c r="M4" i="1"/>
  <c r="N4" i="1"/>
  <c r="C5" i="1"/>
  <c r="D5" i="1"/>
  <c r="E5" i="1"/>
  <c r="F5" i="1"/>
  <c r="G5" i="1"/>
  <c r="H5" i="1"/>
  <c r="I5" i="1"/>
  <c r="J5" i="1"/>
  <c r="K5" i="1"/>
  <c r="L5" i="1"/>
  <c r="M5" i="1"/>
  <c r="N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B10" i="1"/>
  <c r="B8" i="1"/>
  <c r="B19" i="1"/>
  <c r="F21" i="1" l="1"/>
  <c r="N21" i="1"/>
  <c r="J21" i="1"/>
  <c r="L21" i="1"/>
  <c r="D21" i="1"/>
  <c r="K21" i="1"/>
  <c r="C21" i="1"/>
  <c r="H21" i="1"/>
  <c r="B21" i="1"/>
  <c r="G21" i="1"/>
  <c r="I21" i="1"/>
  <c r="M21" i="1"/>
  <c r="E21" i="1"/>
  <c r="B20" i="1" l="1"/>
  <c r="B17" i="1"/>
  <c r="B18" i="1"/>
  <c r="B16" i="1"/>
  <c r="B15" i="1"/>
  <c r="B14" i="1"/>
  <c r="B9" i="1" l="1"/>
  <c r="B6" i="1"/>
  <c r="B7" i="1"/>
  <c r="B5" i="1"/>
  <c r="B4" i="1"/>
  <c r="B3" i="1"/>
  <c r="B3" i="4" l="1"/>
  <c r="C3" i="4"/>
  <c r="D3" i="4"/>
  <c r="E3" i="4"/>
  <c r="F3" i="4"/>
  <c r="G3" i="4"/>
  <c r="H3" i="4"/>
  <c r="I3" i="4"/>
  <c r="J3" i="4"/>
  <c r="K3" i="4"/>
  <c r="L3" i="4"/>
  <c r="M3" i="4"/>
  <c r="N3" i="4"/>
  <c r="M36" i="3"/>
  <c r="M34" i="3"/>
  <c r="M33" i="3"/>
  <c r="M32" i="3"/>
  <c r="M31" i="3"/>
  <c r="L36" i="3"/>
  <c r="L34" i="3"/>
  <c r="L33" i="3"/>
  <c r="L32" i="3"/>
  <c r="L31" i="3"/>
  <c r="K36" i="3"/>
  <c r="K34" i="3"/>
  <c r="K33" i="3"/>
  <c r="K32" i="3"/>
  <c r="K31" i="3"/>
  <c r="J36" i="3"/>
  <c r="J34" i="3"/>
  <c r="J33" i="3"/>
  <c r="J32" i="3"/>
  <c r="J31" i="3"/>
  <c r="I36" i="3"/>
  <c r="I34" i="3"/>
  <c r="I33" i="3"/>
  <c r="I32" i="3"/>
  <c r="I31" i="3"/>
  <c r="H36" i="3"/>
  <c r="H34" i="3"/>
  <c r="H33" i="3"/>
  <c r="H32" i="3"/>
  <c r="H31" i="3"/>
  <c r="G36" i="3"/>
  <c r="G34" i="3"/>
  <c r="G33" i="3"/>
  <c r="G32" i="3"/>
  <c r="G31" i="3"/>
  <c r="F36" i="3"/>
  <c r="F34" i="3"/>
  <c r="F33" i="3"/>
  <c r="F32" i="3"/>
  <c r="F31" i="3"/>
  <c r="E36" i="3"/>
  <c r="E34" i="3"/>
  <c r="E33" i="3"/>
  <c r="E32" i="3"/>
  <c r="E31" i="3"/>
  <c r="D36" i="3"/>
  <c r="D34" i="3"/>
  <c r="D33" i="3"/>
  <c r="D32" i="3"/>
  <c r="D31" i="3"/>
  <c r="C36" i="3"/>
  <c r="C34" i="3"/>
  <c r="C33" i="3"/>
  <c r="C32" i="3"/>
  <c r="C31" i="3"/>
  <c r="B36" i="3"/>
  <c r="B34" i="3"/>
  <c r="B33" i="3"/>
  <c r="B32" i="3"/>
  <c r="B31" i="3"/>
  <c r="N36" i="3"/>
  <c r="N34" i="3"/>
  <c r="N33" i="3"/>
  <c r="N32" i="3"/>
  <c r="N31" i="3"/>
  <c r="C11" i="3"/>
  <c r="D11" i="3"/>
  <c r="E11" i="3"/>
  <c r="F11" i="3"/>
  <c r="G11" i="3"/>
  <c r="H11" i="3"/>
  <c r="I11" i="3"/>
  <c r="J11" i="3"/>
  <c r="K11" i="3"/>
  <c r="L11" i="3"/>
  <c r="M11" i="3"/>
  <c r="N11" i="3"/>
  <c r="B11" i="3"/>
  <c r="C14" i="3"/>
  <c r="D14" i="3"/>
  <c r="E14" i="3"/>
  <c r="F14" i="3"/>
  <c r="G14" i="3"/>
  <c r="H14" i="3"/>
  <c r="I14" i="3"/>
  <c r="J14" i="3"/>
  <c r="K14" i="3"/>
  <c r="L14" i="3"/>
  <c r="M14" i="3"/>
  <c r="N14" i="3"/>
  <c r="B14" i="3"/>
  <c r="C20" i="3"/>
  <c r="D20" i="3"/>
  <c r="E20" i="3"/>
  <c r="F20" i="3"/>
  <c r="G20" i="3"/>
  <c r="H20" i="3"/>
  <c r="I20" i="3"/>
  <c r="J20" i="3"/>
  <c r="K20" i="3"/>
  <c r="L20" i="3"/>
  <c r="M20" i="3"/>
  <c r="N20" i="3"/>
  <c r="B20" i="3"/>
  <c r="C21" i="3"/>
  <c r="D21" i="3"/>
  <c r="E21" i="3"/>
  <c r="F21" i="3"/>
  <c r="G21" i="3"/>
  <c r="H21" i="3"/>
  <c r="I21" i="3"/>
  <c r="J21" i="3"/>
  <c r="K21" i="3"/>
  <c r="L21" i="3"/>
  <c r="M21" i="3"/>
  <c r="N21" i="3"/>
  <c r="B21" i="3"/>
  <c r="C15" i="3"/>
  <c r="D15" i="3"/>
  <c r="E15" i="3"/>
  <c r="F15" i="3"/>
  <c r="G15" i="3"/>
  <c r="H15" i="3"/>
  <c r="I15" i="3"/>
  <c r="J15" i="3"/>
  <c r="K15" i="3"/>
  <c r="L15" i="3"/>
  <c r="M15" i="3"/>
  <c r="N15" i="3"/>
  <c r="B15" i="3"/>
  <c r="C12" i="3"/>
  <c r="D12" i="3"/>
  <c r="E12" i="3"/>
  <c r="F12" i="3"/>
  <c r="G12" i="3"/>
  <c r="H12" i="3"/>
  <c r="I12" i="3"/>
  <c r="J12" i="3"/>
  <c r="K12" i="3"/>
  <c r="L12" i="3"/>
  <c r="M12" i="3"/>
  <c r="N12" i="3"/>
  <c r="B12" i="3"/>
</calcChain>
</file>

<file path=xl/sharedStrings.xml><?xml version="1.0" encoding="utf-8"?>
<sst xmlns="http://schemas.openxmlformats.org/spreadsheetml/2006/main" count="84" uniqueCount="42">
  <si>
    <t>Total emission from storage</t>
  </si>
  <si>
    <t>Total emission, [kt NH3]</t>
  </si>
  <si>
    <t>Total N [kt N]</t>
  </si>
  <si>
    <t>Total emission [kt NH3]</t>
  </si>
  <si>
    <t>Antal dyr</t>
  </si>
  <si>
    <t>Malkekøer</t>
  </si>
  <si>
    <t>Øvrige kvæg</t>
  </si>
  <si>
    <t>Søer</t>
  </si>
  <si>
    <t>Smågrise</t>
  </si>
  <si>
    <t>Slagtesvin</t>
  </si>
  <si>
    <t>Fjerkræ</t>
  </si>
  <si>
    <t>Pelsdyr</t>
  </si>
  <si>
    <t>Øvrige*</t>
  </si>
  <si>
    <t xml:space="preserve">N-udskillelse [kg N pr dyr pr dag] </t>
  </si>
  <si>
    <t>Total emission fra stald</t>
  </si>
  <si>
    <t>*Øvrige - får, geder, heste, hjorte, fasaner og strudse</t>
  </si>
  <si>
    <t>Kvæg</t>
  </si>
  <si>
    <t>Svin</t>
  </si>
  <si>
    <t>*Øvrige - fjerkræ, pelsdyr, får, geder, heste, hjorte, fasaner og strudse</t>
  </si>
  <si>
    <t>Udbragt husdyrgødning</t>
  </si>
  <si>
    <t>Handelsgødning</t>
  </si>
  <si>
    <t>Græsende dyr</t>
  </si>
  <si>
    <t>Nedfælding</t>
  </si>
  <si>
    <t>Forsuring ved udbringning</t>
  </si>
  <si>
    <t>Gennemsnits EF [% NH3-N]</t>
  </si>
  <si>
    <t>Udbragt husdurgødning, gylle</t>
  </si>
  <si>
    <t>Udbragt husdurgødning, fast</t>
  </si>
  <si>
    <t>Voksende afgrøder</t>
  </si>
  <si>
    <t>Slam og anden organisk gødning</t>
  </si>
  <si>
    <t>Total emission fra landbrugsjord</t>
  </si>
  <si>
    <t>Øvrig landbrug</t>
  </si>
  <si>
    <t>Ikke-landbrug</t>
  </si>
  <si>
    <t>Øvrig landbrug*</t>
  </si>
  <si>
    <t>*Øvrig landbrug - halmafbrændning og ammoniakbehandlet halm</t>
  </si>
  <si>
    <t>Reduktion I emission af teknologi [t NH3] (forsuring I stald og gyllekøling)</t>
  </si>
  <si>
    <t>Andel af teknologi (nedfældningn/forsuring) for udbragt gylle [%]</t>
  </si>
  <si>
    <t>Total emission</t>
  </si>
  <si>
    <t>Stald</t>
  </si>
  <si>
    <t>Lager</t>
  </si>
  <si>
    <t>Landbrugsjord</t>
  </si>
  <si>
    <t>Total DK</t>
  </si>
  <si>
    <t>Reduktion,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</si>
</sst>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3" fontId="3" fillId="0" borderId="0" xfId="0" applyNumberFormat="1" applyFont="1" applyAlignment="1"/>
    <xf numFmtId="1" fontId="3" fillId="0" borderId="0" xfId="0" applyNumberFormat="1" applyFont="1" applyAlignment="1"/>
    <xf numFmtId="2" fontId="3" fillId="0" borderId="0" xfId="0" applyNumberFormat="1" applyFont="1" applyAlignment="1"/>
    <xf numFmtId="2" fontId="3" fillId="0" borderId="1" xfId="0" applyNumberFormat="1" applyFont="1" applyBorder="1" applyAlignment="1"/>
    <xf numFmtId="2" fontId="3" fillId="0" borderId="2" xfId="0" applyNumberFormat="1" applyFont="1" applyBorder="1" applyAlignment="1"/>
    <xf numFmtId="0" fontId="1" fillId="0" borderId="2" xfId="0" applyFont="1" applyBorder="1" applyAlignment="1"/>
    <xf numFmtId="1" fontId="3" fillId="0" borderId="1" xfId="0" applyNumberFormat="1" applyFont="1" applyBorder="1" applyAlignment="1"/>
    <xf numFmtId="3" fontId="3" fillId="0" borderId="1" xfId="0" applyNumberFormat="1" applyFont="1" applyBorder="1" applyAlignment="1"/>
    <xf numFmtId="164" fontId="3" fillId="0" borderId="0" xfId="0" applyNumberFormat="1" applyFont="1" applyAlignment="1"/>
    <xf numFmtId="164" fontId="3" fillId="0" borderId="1" xfId="0" applyNumberFormat="1" applyFont="1" applyBorder="1" applyAlignment="1"/>
    <xf numFmtId="0" fontId="3" fillId="0" borderId="0" xfId="0" applyFont="1" applyBorder="1" applyAlignment="1"/>
    <xf numFmtId="2" fontId="3" fillId="0" borderId="0" xfId="0" applyNumberFormat="1" applyFont="1" applyBorder="1" applyAlignment="1"/>
    <xf numFmtId="0" fontId="5" fillId="0" borderId="0" xfId="0" applyFont="1" applyBorder="1" applyAlignme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'Emission figur'!$A$3</c:f>
              <c:strCache>
                <c:ptCount val="1"/>
                <c:pt idx="0">
                  <c:v>Stald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'Emission figur'!$B$2:$N$2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'Emission figur'!$B$3:$N$3</c:f>
              <c:numCache>
                <c:formatCode>0.00</c:formatCode>
                <c:ptCount val="13"/>
                <c:pt idx="0">
                  <c:v>38.762496302711078</c:v>
                </c:pt>
                <c:pt idx="1">
                  <c:v>36.736298808660386</c:v>
                </c:pt>
                <c:pt idx="2">
                  <c:v>36.600024511652428</c:v>
                </c:pt>
                <c:pt idx="3">
                  <c:v>35.890663471268518</c:v>
                </c:pt>
                <c:pt idx="4">
                  <c:v>34.588939066325693</c:v>
                </c:pt>
                <c:pt idx="5">
                  <c:v>34.624700757011531</c:v>
                </c:pt>
                <c:pt idx="6">
                  <c:v>34.500282892140184</c:v>
                </c:pt>
                <c:pt idx="7">
                  <c:v>33.900720912386745</c:v>
                </c:pt>
                <c:pt idx="8">
                  <c:v>31.10629266970712</c:v>
                </c:pt>
                <c:pt idx="9">
                  <c:v>31.071655668632392</c:v>
                </c:pt>
                <c:pt idx="10">
                  <c:v>31.000493691829316</c:v>
                </c:pt>
                <c:pt idx="11">
                  <c:v>30.241564172806207</c:v>
                </c:pt>
                <c:pt idx="12">
                  <c:v>30.689344514322944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4AA-A263-B3509DFB60FD}"/>
            </c:ext>
          </c:extLst>
        </c:ser>
        <c:ser>
          <c:idx val="2"/>
          <c:order val="1"/>
          <c:tx>
            <c:strRef>
              <c:f>'Emission figur'!$A$4</c:f>
              <c:strCache>
                <c:ptCount val="1"/>
                <c:pt idx="0">
                  <c:v>Lager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 figur'!$B$2:$N$2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'Emission figur'!$B$4:$N$4</c:f>
              <c:numCache>
                <c:formatCode>0.00</c:formatCode>
                <c:ptCount val="13"/>
                <c:pt idx="0">
                  <c:v>8.4609941670012763</c:v>
                </c:pt>
                <c:pt idx="1">
                  <c:v>7.9319894304181364</c:v>
                </c:pt>
                <c:pt idx="2">
                  <c:v>5.365489913405157</c:v>
                </c:pt>
                <c:pt idx="3">
                  <c:v>5.2393747070863519</c:v>
                </c:pt>
                <c:pt idx="4">
                  <c:v>5.0144089927900071</c:v>
                </c:pt>
                <c:pt idx="5">
                  <c:v>5.0375712447602581</c:v>
                </c:pt>
                <c:pt idx="6">
                  <c:v>4.9902207520739363</c:v>
                </c:pt>
                <c:pt idx="7">
                  <c:v>4.9012250866710296</c:v>
                </c:pt>
                <c:pt idx="8">
                  <c:v>5.0138103719937757</c:v>
                </c:pt>
                <c:pt idx="9">
                  <c:v>5.1157587009922523</c:v>
                </c:pt>
                <c:pt idx="10">
                  <c:v>5.1163919383143037</c:v>
                </c:pt>
                <c:pt idx="11">
                  <c:v>5.1590342624777064</c:v>
                </c:pt>
                <c:pt idx="12">
                  <c:v>5.2414247838851926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B-44AA-A263-B3509DFB60FD}"/>
            </c:ext>
          </c:extLst>
        </c:ser>
        <c:ser>
          <c:idx val="3"/>
          <c:order val="2"/>
          <c:tx>
            <c:strRef>
              <c:f>'Emission figur'!$A$5</c:f>
              <c:strCache>
                <c:ptCount val="1"/>
                <c:pt idx="0">
                  <c:v>Landbrugsjord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'Emission figur'!$B$2:$N$2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'Emission figur'!$B$5:$N$5</c:f>
              <c:numCache>
                <c:formatCode>0.00</c:formatCode>
                <c:ptCount val="13"/>
                <c:pt idx="0">
                  <c:v>35.510438516144049</c:v>
                </c:pt>
                <c:pt idx="1">
                  <c:v>34.653015802632552</c:v>
                </c:pt>
                <c:pt idx="2">
                  <c:v>36.171796613577719</c:v>
                </c:pt>
                <c:pt idx="3">
                  <c:v>35.969904539924023</c:v>
                </c:pt>
                <c:pt idx="4">
                  <c:v>33.669084424639024</c:v>
                </c:pt>
                <c:pt idx="5">
                  <c:v>34.606964602319856</c:v>
                </c:pt>
                <c:pt idx="6">
                  <c:v>33.486416862166266</c:v>
                </c:pt>
                <c:pt idx="7">
                  <c:v>33.191953474497815</c:v>
                </c:pt>
                <c:pt idx="8">
                  <c:v>33.44451486240623</c:v>
                </c:pt>
                <c:pt idx="9">
                  <c:v>34.066385407129793</c:v>
                </c:pt>
                <c:pt idx="10">
                  <c:v>34.208840985732891</c:v>
                </c:pt>
                <c:pt idx="11">
                  <c:v>35.20073307482437</c:v>
                </c:pt>
                <c:pt idx="12">
                  <c:v>36.023201347474114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B-44AA-A263-B3509DFB60FD}"/>
            </c:ext>
          </c:extLst>
        </c:ser>
        <c:ser>
          <c:idx val="4"/>
          <c:order val="3"/>
          <c:tx>
            <c:strRef>
              <c:f>'Emission figur'!$A$6</c:f>
              <c:strCache>
                <c:ptCount val="1"/>
                <c:pt idx="0">
                  <c:v>Øvrig landbrug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 figur'!$B$2:$N$2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'Emission figur'!$B$6:$N$6</c:f>
              <c:numCache>
                <c:formatCode>0.00</c:formatCode>
                <c:ptCount val="13"/>
                <c:pt idx="0">
                  <c:v>0.38696271614285699</c:v>
                </c:pt>
                <c:pt idx="1">
                  <c:v>0.28665254285714303</c:v>
                </c:pt>
                <c:pt idx="2">
                  <c:v>0.269299588857143</c:v>
                </c:pt>
                <c:pt idx="3">
                  <c:v>0.261065128857143</c:v>
                </c:pt>
                <c:pt idx="4">
                  <c:v>0.27927457685714302</c:v>
                </c:pt>
                <c:pt idx="5">
                  <c:v>0.24639640685714301</c:v>
                </c:pt>
                <c:pt idx="6">
                  <c:v>0.24549309485714299</c:v>
                </c:pt>
                <c:pt idx="7">
                  <c:v>0.25856908685714297</c:v>
                </c:pt>
                <c:pt idx="8">
                  <c:v>0.26669705885714301</c:v>
                </c:pt>
                <c:pt idx="9">
                  <c:v>0.26502262685714301</c:v>
                </c:pt>
                <c:pt idx="10">
                  <c:v>0.252040087257143</c:v>
                </c:pt>
                <c:pt idx="11">
                  <c:v>0.250767922857143</c:v>
                </c:pt>
                <c:pt idx="12">
                  <c:v>0.26235124685714301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B-44AA-A263-B3509DFB60FD}"/>
            </c:ext>
          </c:extLst>
        </c:ser>
        <c:ser>
          <c:idx val="5"/>
          <c:order val="4"/>
          <c:tx>
            <c:strRef>
              <c:f>'Emission figur'!$A$7</c:f>
              <c:strCache>
                <c:ptCount val="1"/>
                <c:pt idx="0">
                  <c:v>Ikke-landbrug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'Emission figur'!$B$2:$N$2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'Emission figur'!$B$7:$N$7</c:f>
              <c:numCache>
                <c:formatCode>0.00</c:formatCode>
                <c:ptCount val="13"/>
                <c:pt idx="0">
                  <c:v>5.4049379791979453</c:v>
                </c:pt>
                <c:pt idx="1">
                  <c:v>5.476014851869091</c:v>
                </c:pt>
                <c:pt idx="2">
                  <c:v>5.805167946971558</c:v>
                </c:pt>
                <c:pt idx="3">
                  <c:v>5.4365127156367867</c:v>
                </c:pt>
                <c:pt idx="4">
                  <c:v>5.2907701985715487</c:v>
                </c:pt>
                <c:pt idx="5">
                  <c:v>5.1210095458063325</c:v>
                </c:pt>
                <c:pt idx="6">
                  <c:v>4.689398966448179</c:v>
                </c:pt>
                <c:pt idx="7">
                  <c:v>4.3897677695582038</c:v>
                </c:pt>
                <c:pt idx="8">
                  <c:v>4.2171175372859011</c:v>
                </c:pt>
                <c:pt idx="9">
                  <c:v>3.9947388225251665</c:v>
                </c:pt>
                <c:pt idx="10">
                  <c:v>4.3479318189448275</c:v>
                </c:pt>
                <c:pt idx="11">
                  <c:v>4.1338267981322518</c:v>
                </c:pt>
                <c:pt idx="12">
                  <c:v>4.1163880013565119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5B-44AA-A263-B3509DFB6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593360"/>
        <c:axId val="479587456"/>
      </c:areaChart>
      <c:catAx>
        <c:axId val="4795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9587456"/>
        <c:crosses val="autoZero"/>
        <c:auto val="1"/>
        <c:lblAlgn val="ctr"/>
        <c:lblOffset val="100"/>
        <c:noMultiLvlLbl val="0"/>
      </c:catAx>
      <c:valAx>
        <c:axId val="4795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kt NH</a:t>
                </a:r>
                <a:r>
                  <a:rPr lang="da-DK" baseline="-25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9593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10</xdr:row>
      <xdr:rowOff>30480</xdr:rowOff>
    </xdr:from>
    <xdr:to>
      <xdr:col>10</xdr:col>
      <xdr:colOff>419100</xdr:colOff>
      <xdr:row>24</xdr:row>
      <xdr:rowOff>99060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_ENVS-Luft-Emi/Agriculture/Emissionsopg&#248;relser/Emission%202017/Annex%20til%20internet_I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_ENVS-Luft-Emi/Agriculture/Emissionsopg&#248;relser/Emission%202017/Ne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versigtsskema%20til%20Notat%202%20-%20input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_ENVS-Luft-Emi/Agriculture/Emissionsopg&#248;relser/Emission%202017/NH3_ManM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_ENVS-Luft-Emi/Agriculture/Emissionsopg&#248;relser/Emission%202017/Handelsg&#248;dni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_ENVS-Luft-Emi/Agriculture/Emissionsopg&#248;relser/Emission%202017/Udbringn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_ENVS-Luft-Emi/2017_NEC_UNECE/Aflevering%2015.%20februar/Denmark_NFR%20Report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3D-1"/>
      <sheetName val="Annex 3D-2a"/>
      <sheetName val="Annex 3D-2b"/>
      <sheetName val="Annex 3D-3"/>
      <sheetName val="Annex 3D-5"/>
      <sheetName val="Annex 3D-7"/>
      <sheetName val="Annex 3D-8a"/>
      <sheetName val="Annex 3D-8b"/>
      <sheetName val="Annex 3D-8c"/>
      <sheetName val="Annex 3D-8d"/>
      <sheetName val="Annex 3D-9"/>
      <sheetName val="Annex 3D-10"/>
    </sheetNames>
    <sheetDataSet>
      <sheetData sheetId="0">
        <row r="5">
          <cell r="V5">
            <v>564.26499999999999</v>
          </cell>
          <cell r="W5">
            <v>550.279</v>
          </cell>
          <cell r="X5">
            <v>545.42399999999998</v>
          </cell>
          <cell r="Y5">
            <v>557.97799999999995</v>
          </cell>
          <cell r="Z5">
            <v>563.12800000000004</v>
          </cell>
          <cell r="AA5">
            <v>568.202</v>
          </cell>
          <cell r="AB5">
            <v>565.10799999999995</v>
          </cell>
          <cell r="AC5">
            <v>587.18899999999996</v>
          </cell>
          <cell r="AD5">
            <v>582.34</v>
          </cell>
          <cell r="AE5">
            <v>562.63099999999997</v>
          </cell>
          <cell r="AF5">
            <v>561.00400000000002</v>
          </cell>
          <cell r="AG5">
            <v>571.64200000000005</v>
          </cell>
          <cell r="AH5">
            <v>570.03800000000001</v>
          </cell>
        </row>
        <row r="7">
          <cell r="V7">
            <v>131.96199999999999</v>
          </cell>
          <cell r="W7">
            <v>123.648</v>
          </cell>
          <cell r="X7">
            <v>133.38999999999999</v>
          </cell>
          <cell r="Y7">
            <v>124.69199999999999</v>
          </cell>
          <cell r="Z7">
            <v>117.47799999999999</v>
          </cell>
          <cell r="AA7">
            <v>132.17099999999999</v>
          </cell>
          <cell r="AB7">
            <v>132.16900000000001</v>
          </cell>
          <cell r="AC7">
            <v>132.893</v>
          </cell>
          <cell r="AD7">
            <v>124.964</v>
          </cell>
          <cell r="AE7">
            <v>112.994</v>
          </cell>
          <cell r="AF7">
            <v>122.31100000000001</v>
          </cell>
          <cell r="AG7">
            <v>127.26</v>
          </cell>
          <cell r="AH7">
            <v>131.483</v>
          </cell>
        </row>
        <row r="8">
          <cell r="V8">
            <v>141.59700000000001</v>
          </cell>
          <cell r="W8">
            <v>137.357</v>
          </cell>
          <cell r="X8">
            <v>154.041</v>
          </cell>
          <cell r="Y8">
            <v>139.15100000000001</v>
          </cell>
          <cell r="Z8">
            <v>145.18299999999999</v>
          </cell>
          <cell r="AA8">
            <v>140.85499999999999</v>
          </cell>
          <cell r="AB8">
            <v>138.386</v>
          </cell>
          <cell r="AC8">
            <v>132.84899999999999</v>
          </cell>
          <cell r="AD8">
            <v>133.31800000000001</v>
          </cell>
          <cell r="AE8">
            <v>121.369</v>
          </cell>
          <cell r="AF8">
            <v>126.65300000000001</v>
          </cell>
          <cell r="AG8">
            <v>131.35900000000001</v>
          </cell>
          <cell r="AH8">
            <v>128.68299999999999</v>
          </cell>
        </row>
        <row r="9">
          <cell r="V9">
            <v>147.863</v>
          </cell>
          <cell r="W9">
            <v>143.07300000000001</v>
          </cell>
          <cell r="X9">
            <v>143.703</v>
          </cell>
          <cell r="Y9">
            <v>150.50800000000001</v>
          </cell>
          <cell r="Z9">
            <v>150.78200000000001</v>
          </cell>
          <cell r="AA9">
            <v>155.89699999999999</v>
          </cell>
          <cell r="AB9">
            <v>158.101</v>
          </cell>
          <cell r="AC9">
            <v>162.286</v>
          </cell>
          <cell r="AD9">
            <v>160.08600000000001</v>
          </cell>
          <cell r="AE9">
            <v>165.44300000000001</v>
          </cell>
          <cell r="AF9">
            <v>158.774</v>
          </cell>
          <cell r="AG9">
            <v>168.059</v>
          </cell>
          <cell r="AH9">
            <v>158.81299999999999</v>
          </cell>
        </row>
        <row r="10">
          <cell r="V10">
            <v>483.05200000000002</v>
          </cell>
          <cell r="W10">
            <v>480.334</v>
          </cell>
          <cell r="X10">
            <v>483.70299999999997</v>
          </cell>
          <cell r="Y10">
            <v>484.88299999999998</v>
          </cell>
          <cell r="Z10">
            <v>468.05799999999999</v>
          </cell>
          <cell r="AA10">
            <v>472.83800000000002</v>
          </cell>
          <cell r="AB10">
            <v>475.54599999999999</v>
          </cell>
          <cell r="AC10">
            <v>494.41699999999997</v>
          </cell>
          <cell r="AD10">
            <v>516.95399999999995</v>
          </cell>
          <cell r="AE10">
            <v>498.32600000000002</v>
          </cell>
          <cell r="AF10">
            <v>492.084</v>
          </cell>
          <cell r="AG10">
            <v>476.82299999999998</v>
          </cell>
          <cell r="AH10">
            <v>471.08499999999998</v>
          </cell>
        </row>
        <row r="11">
          <cell r="V11">
            <v>101.343</v>
          </cell>
          <cell r="W11">
            <v>100.072</v>
          </cell>
          <cell r="X11">
            <v>105.95699999999999</v>
          </cell>
          <cell r="Y11">
            <v>107.18</v>
          </cell>
          <cell r="Z11">
            <v>95.710999999999999</v>
          </cell>
          <cell r="AA11">
            <v>101.087</v>
          </cell>
          <cell r="AB11">
            <v>98.66</v>
          </cell>
          <cell r="AC11">
            <v>97.192999999999998</v>
          </cell>
          <cell r="AD11">
            <v>96.980999999999995</v>
          </cell>
          <cell r="AE11">
            <v>102.77200000000001</v>
          </cell>
          <cell r="AF11">
            <v>91.12</v>
          </cell>
          <cell r="AG11">
            <v>93.146000000000001</v>
          </cell>
          <cell r="AH11">
            <v>85.313999999999993</v>
          </cell>
        </row>
        <row r="12">
          <cell r="V12">
            <v>126.264</v>
          </cell>
          <cell r="W12">
            <v>127.738</v>
          </cell>
          <cell r="X12">
            <v>123.78700000000001</v>
          </cell>
          <cell r="Y12">
            <v>117.489</v>
          </cell>
          <cell r="Z12">
            <v>115.521</v>
          </cell>
          <cell r="AA12">
            <v>111.002</v>
          </cell>
          <cell r="AB12">
            <v>93.528000000000006</v>
          </cell>
          <cell r="AC12">
            <v>90.334000000000003</v>
          </cell>
          <cell r="AD12">
            <v>88.406999999999996</v>
          </cell>
          <cell r="AE12">
            <v>87.953000000000003</v>
          </cell>
          <cell r="AF12">
            <v>84.099000000000004</v>
          </cell>
          <cell r="AG12">
            <v>82.9285</v>
          </cell>
          <cell r="AH12">
            <v>81.757999999999996</v>
          </cell>
        </row>
        <row r="13">
          <cell r="V13">
            <v>189.39599999999999</v>
          </cell>
          <cell r="W13">
            <v>191.607</v>
          </cell>
          <cell r="X13">
            <v>185.68049999999999</v>
          </cell>
          <cell r="Y13">
            <v>176.23349999999999</v>
          </cell>
          <cell r="Z13">
            <v>173.28149999999999</v>
          </cell>
          <cell r="AA13">
            <v>166.50299999999999</v>
          </cell>
          <cell r="AB13">
            <v>140.292</v>
          </cell>
          <cell r="AC13">
            <v>135.501</v>
          </cell>
          <cell r="AD13">
            <v>132.6105</v>
          </cell>
          <cell r="AE13">
            <v>131.92949999999999</v>
          </cell>
          <cell r="AF13">
            <v>126.1485</v>
          </cell>
          <cell r="AG13">
            <v>124.39275000000001</v>
          </cell>
          <cell r="AH13">
            <v>122.637</v>
          </cell>
        </row>
        <row r="15">
          <cell r="V15">
            <v>4.9869680000000001</v>
          </cell>
          <cell r="W15">
            <v>6.4643320000000006</v>
          </cell>
          <cell r="X15">
            <v>7.9509870000000005</v>
          </cell>
          <cell r="Y15">
            <v>9.6192799999999998</v>
          </cell>
          <cell r="Z15">
            <v>10.50426</v>
          </cell>
          <cell r="AA15">
            <v>10.07307</v>
          </cell>
          <cell r="AB15">
            <v>8.1620500000000007</v>
          </cell>
          <cell r="AC15">
            <v>10.008179999999999</v>
          </cell>
          <cell r="AD15">
            <v>10.241560000000002</v>
          </cell>
          <cell r="AE15">
            <v>8.4553899999999995</v>
          </cell>
          <cell r="AF15">
            <v>7.8693999999999997</v>
          </cell>
          <cell r="AG15">
            <v>8.2217666666666656</v>
          </cell>
          <cell r="AH15">
            <v>7.7148899999999996</v>
          </cell>
        </row>
        <row r="16">
          <cell r="V16">
            <v>3.9804239999999997</v>
          </cell>
          <cell r="W16">
            <v>2.9769950000000001</v>
          </cell>
          <cell r="X16">
            <v>1.8133829999999997</v>
          </cell>
          <cell r="Y16">
            <v>3.6779600000000001</v>
          </cell>
          <cell r="Z16">
            <v>4.3898400000000004</v>
          </cell>
          <cell r="AA16">
            <v>5.1164800000000001</v>
          </cell>
          <cell r="AB16">
            <v>3.8926699999999999</v>
          </cell>
          <cell r="AC16">
            <v>2.4378899999999999</v>
          </cell>
          <cell r="AD16">
            <v>2.33352</v>
          </cell>
          <cell r="AE16">
            <v>3.0963400000000001</v>
          </cell>
          <cell r="AF16">
            <v>3.1477600000000003</v>
          </cell>
          <cell r="AG16">
            <v>2.6907599999999996</v>
          </cell>
          <cell r="AH16">
            <v>3.2424899999999997</v>
          </cell>
        </row>
        <row r="17">
          <cell r="V17">
            <v>2.4706080000000004</v>
          </cell>
          <cell r="W17">
            <v>2.7096730000000004</v>
          </cell>
          <cell r="X17">
            <v>2.9166300000000001</v>
          </cell>
          <cell r="Y17">
            <v>0.84875999999999996</v>
          </cell>
          <cell r="Z17">
            <v>0.78390000000000004</v>
          </cell>
          <cell r="AA17">
            <v>0.79944999999999999</v>
          </cell>
          <cell r="AB17">
            <v>0.50228000000000006</v>
          </cell>
          <cell r="AC17">
            <v>0.38492999999999999</v>
          </cell>
          <cell r="AD17">
            <v>0.38891999999999993</v>
          </cell>
          <cell r="AE17">
            <v>0.35726999999999998</v>
          </cell>
          <cell r="AF17">
            <v>0.22484000000000001</v>
          </cell>
          <cell r="AG17">
            <v>0.29897333333333337</v>
          </cell>
          <cell r="AH17">
            <v>0.22362000000000001</v>
          </cell>
        </row>
        <row r="19">
          <cell r="V19">
            <v>43.75</v>
          </cell>
          <cell r="W19">
            <v>45</v>
          </cell>
          <cell r="X19">
            <v>46.25</v>
          </cell>
          <cell r="Y19">
            <v>47.5</v>
          </cell>
          <cell r="Z19">
            <v>44.375</v>
          </cell>
          <cell r="AA19">
            <v>41.25</v>
          </cell>
          <cell r="AB19">
            <v>38.75</v>
          </cell>
          <cell r="AC19">
            <v>38.75</v>
          </cell>
          <cell r="AD19">
            <v>37.5</v>
          </cell>
          <cell r="AE19">
            <v>37.5</v>
          </cell>
          <cell r="AF19">
            <v>38.75</v>
          </cell>
          <cell r="AG19">
            <v>40.625</v>
          </cell>
          <cell r="AH19">
            <v>42.5</v>
          </cell>
        </row>
        <row r="20">
          <cell r="V20">
            <v>59.500000000000007</v>
          </cell>
          <cell r="W20">
            <v>61.20000000000001</v>
          </cell>
          <cell r="X20">
            <v>62.900000000000006</v>
          </cell>
          <cell r="Y20">
            <v>64.600000000000009</v>
          </cell>
          <cell r="Z20">
            <v>60.350000000000009</v>
          </cell>
          <cell r="AA20">
            <v>56.100000000000009</v>
          </cell>
          <cell r="AB20">
            <v>52.70000000000001</v>
          </cell>
          <cell r="AC20">
            <v>52.70000000000001</v>
          </cell>
          <cell r="AD20">
            <v>51.000000000000007</v>
          </cell>
          <cell r="AE20">
            <v>51.000000000000007</v>
          </cell>
          <cell r="AF20">
            <v>52.70000000000001</v>
          </cell>
          <cell r="AG20">
            <v>55.250000000000007</v>
          </cell>
          <cell r="AH20">
            <v>57.800000000000004</v>
          </cell>
        </row>
        <row r="21">
          <cell r="V21">
            <v>66.5</v>
          </cell>
          <cell r="W21">
            <v>68.400000000000006</v>
          </cell>
          <cell r="X21">
            <v>70.3</v>
          </cell>
          <cell r="Y21">
            <v>72.2</v>
          </cell>
          <cell r="Z21">
            <v>67.45</v>
          </cell>
          <cell r="AA21">
            <v>62.7</v>
          </cell>
          <cell r="AB21">
            <v>58.9</v>
          </cell>
          <cell r="AC21">
            <v>58.9</v>
          </cell>
          <cell r="AD21">
            <v>57</v>
          </cell>
          <cell r="AE21">
            <v>57</v>
          </cell>
          <cell r="AF21">
            <v>58.9</v>
          </cell>
          <cell r="AG21">
            <v>61.75</v>
          </cell>
          <cell r="AH21">
            <v>64.599999999999994</v>
          </cell>
        </row>
        <row r="22">
          <cell r="V22">
            <v>5.25</v>
          </cell>
          <cell r="W22">
            <v>5.4</v>
          </cell>
          <cell r="X22">
            <v>5.55</v>
          </cell>
          <cell r="Y22">
            <v>5.7</v>
          </cell>
          <cell r="Z22">
            <v>5.3250000000000002</v>
          </cell>
          <cell r="AA22">
            <v>4.95</v>
          </cell>
          <cell r="AB22">
            <v>4.6500000000000004</v>
          </cell>
          <cell r="AC22">
            <v>4.6500000000000004</v>
          </cell>
          <cell r="AD22">
            <v>4.5</v>
          </cell>
          <cell r="AE22">
            <v>4.5</v>
          </cell>
          <cell r="AF22">
            <v>4.6500000000000004</v>
          </cell>
          <cell r="AG22">
            <v>4.875</v>
          </cell>
          <cell r="AH22">
            <v>5.0999999999999996</v>
          </cell>
        </row>
        <row r="24">
          <cell r="V24">
            <v>1151.481</v>
          </cell>
          <cell r="W24">
            <v>1127.345</v>
          </cell>
          <cell r="X24">
            <v>1148.3800000000001</v>
          </cell>
          <cell r="Y24">
            <v>1059.2329999999999</v>
          </cell>
          <cell r="Z24">
            <v>1088.1400000000001</v>
          </cell>
          <cell r="AA24">
            <v>1116.7560000000001</v>
          </cell>
          <cell r="AB24">
            <v>1062.5340000000001</v>
          </cell>
          <cell r="AC24">
            <v>1010.516</v>
          </cell>
          <cell r="AD24">
            <v>976.51599999999996</v>
          </cell>
          <cell r="AE24">
            <v>1031.6669999999999</v>
          </cell>
          <cell r="AF24">
            <v>1033.8689999999999</v>
          </cell>
          <cell r="AG24">
            <v>999.33199999999999</v>
          </cell>
          <cell r="AH24">
            <v>1013.668</v>
          </cell>
        </row>
        <row r="25">
          <cell r="V25">
            <v>6165.211704974271</v>
          </cell>
          <cell r="W25">
            <v>6142.2534528301885</v>
          </cell>
          <cell r="X25">
            <v>6267.8686209262441</v>
          </cell>
          <cell r="Y25">
            <v>5892.9491132075473</v>
          </cell>
          <cell r="Z25">
            <v>5882.0596346483708</v>
          </cell>
          <cell r="AA25">
            <v>6166.445511149228</v>
          </cell>
          <cell r="AB25">
            <v>6060.5863396226414</v>
          </cell>
          <cell r="AC25">
            <v>5847.4575488850769</v>
          </cell>
          <cell r="AD25">
            <v>5735.9834373927952</v>
          </cell>
          <cell r="AE25">
            <v>5995.4347032590049</v>
          </cell>
          <cell r="AF25">
            <v>6196.298746140651</v>
          </cell>
          <cell r="AG25">
            <v>6071.5686758147513</v>
          </cell>
          <cell r="AH25">
            <v>6116.0651526586616</v>
          </cell>
        </row>
        <row r="26">
          <cell r="V26">
            <v>6217.7442950257282</v>
          </cell>
          <cell r="W26">
            <v>6091.5005471698114</v>
          </cell>
          <cell r="X26">
            <v>6307.2183790737554</v>
          </cell>
          <cell r="Y26">
            <v>5785.4668867924529</v>
          </cell>
          <cell r="Z26">
            <v>5398.9463653516295</v>
          </cell>
          <cell r="AA26">
            <v>5889.8584888507721</v>
          </cell>
          <cell r="AB26">
            <v>5808.5566603773577</v>
          </cell>
          <cell r="AC26">
            <v>5472.9054511149225</v>
          </cell>
          <cell r="AD26">
            <v>5363.2505626072043</v>
          </cell>
          <cell r="AE26">
            <v>5304.6042967409949</v>
          </cell>
          <cell r="AF26">
            <v>5307.5972538593487</v>
          </cell>
          <cell r="AG26">
            <v>5312.0973241852489</v>
          </cell>
          <cell r="AH26">
            <v>5177.9348473413384</v>
          </cell>
        </row>
        <row r="28">
          <cell r="V28">
            <v>3240.6509999999998</v>
          </cell>
          <cell r="W28">
            <v>2818.009</v>
          </cell>
          <cell r="X28">
            <v>3223.0210000000002</v>
          </cell>
          <cell r="Y28">
            <v>3589.83</v>
          </cell>
          <cell r="Z28">
            <v>3345.2310000000002</v>
          </cell>
          <cell r="AA28">
            <v>3969.9749999999999</v>
          </cell>
          <cell r="AB28">
            <v>3882.42</v>
          </cell>
          <cell r="AC28">
            <v>4036.6320000000001</v>
          </cell>
          <cell r="AD28">
            <v>4739.4579999999996</v>
          </cell>
          <cell r="AE28">
            <v>4821.8819999999996</v>
          </cell>
          <cell r="AF28">
            <v>4741.7700000000004</v>
          </cell>
          <cell r="AG28">
            <v>4753.4309999999996</v>
          </cell>
          <cell r="AH28">
            <v>6248.96</v>
          </cell>
        </row>
        <row r="29">
          <cell r="V29">
            <v>1927.7239999999999</v>
          </cell>
          <cell r="W29">
            <v>1083.741</v>
          </cell>
          <cell r="X29">
            <v>985.64400000000001</v>
          </cell>
          <cell r="Y29">
            <v>1383.59</v>
          </cell>
          <cell r="Z29">
            <v>1091.5809999999999</v>
          </cell>
          <cell r="AA29">
            <v>1277.9760000000001</v>
          </cell>
          <cell r="AB29">
            <v>1796.2670000000001</v>
          </cell>
          <cell r="AC29">
            <v>1560.857</v>
          </cell>
          <cell r="AD29">
            <v>1026.136</v>
          </cell>
          <cell r="AE29">
            <v>762.95500000000004</v>
          </cell>
          <cell r="AF29">
            <v>1023.155</v>
          </cell>
          <cell r="AG29">
            <v>1399.2329999999999</v>
          </cell>
          <cell r="AH29">
            <v>1187.479</v>
          </cell>
        </row>
        <row r="30">
          <cell r="V30">
            <v>11905.493</v>
          </cell>
          <cell r="W30">
            <v>12924.281000000001</v>
          </cell>
          <cell r="X30">
            <v>11758.204</v>
          </cell>
          <cell r="Y30">
            <v>9736.5370000000003</v>
          </cell>
          <cell r="Z30">
            <v>14786.991</v>
          </cell>
          <cell r="AA30">
            <v>12836.01</v>
          </cell>
          <cell r="AB30">
            <v>12528.255999999999</v>
          </cell>
          <cell r="AC30">
            <v>12576.489</v>
          </cell>
          <cell r="AD30">
            <v>13215.257</v>
          </cell>
          <cell r="AE30">
            <v>12317.504999999999</v>
          </cell>
          <cell r="AF30">
            <v>11122.055</v>
          </cell>
          <cell r="AG30">
            <v>11745.22</v>
          </cell>
          <cell r="AH30">
            <v>13296.825999999999</v>
          </cell>
        </row>
        <row r="31">
          <cell r="V31">
            <v>456.09300000000002</v>
          </cell>
          <cell r="W31">
            <v>423.16199999999998</v>
          </cell>
          <cell r="X31">
            <v>418.3</v>
          </cell>
          <cell r="Y31">
            <v>396.459</v>
          </cell>
          <cell r="Z31">
            <v>382.15600000000001</v>
          </cell>
          <cell r="AA31">
            <v>431.31</v>
          </cell>
          <cell r="AB31">
            <v>449.53500000000003</v>
          </cell>
          <cell r="AC31">
            <v>542.75699999999995</v>
          </cell>
          <cell r="AD31">
            <v>359.49400000000003</v>
          </cell>
          <cell r="AE31">
            <v>371.95400000000001</v>
          </cell>
          <cell r="AF31">
            <v>507.05799999999999</v>
          </cell>
          <cell r="AG31">
            <v>423.94799999999998</v>
          </cell>
          <cell r="AH31">
            <v>482.30200000000002</v>
          </cell>
        </row>
        <row r="33">
          <cell r="V33">
            <v>62.5</v>
          </cell>
        </row>
        <row r="34">
          <cell r="V34">
            <v>1000</v>
          </cell>
        </row>
        <row r="36">
          <cell r="V36">
            <v>0.12203333333333333</v>
          </cell>
        </row>
        <row r="37">
          <cell r="V37">
            <v>3.5389666666666666</v>
          </cell>
        </row>
        <row r="39">
          <cell r="V39">
            <v>2547.3380000000002</v>
          </cell>
          <cell r="W39">
            <v>2703.9180000000001</v>
          </cell>
          <cell r="X39">
            <v>2832.069</v>
          </cell>
          <cell r="Y39">
            <v>2806.8270000000002</v>
          </cell>
          <cell r="Z39">
            <v>2719.6</v>
          </cell>
          <cell r="AA39">
            <v>2697.5419999999999</v>
          </cell>
          <cell r="AB39">
            <v>2754.4229999999998</v>
          </cell>
          <cell r="AC39">
            <v>2947.9430000000002</v>
          </cell>
          <cell r="AD39">
            <v>3122.9450000000002</v>
          </cell>
          <cell r="AE39">
            <v>3307.7130000000002</v>
          </cell>
          <cell r="AF39">
            <v>3388.3670000000002</v>
          </cell>
          <cell r="AG39">
            <v>3250.6529999999998</v>
          </cell>
          <cell r="AH39">
            <v>3416.2510000000002</v>
          </cell>
        </row>
        <row r="40">
          <cell r="V40">
            <v>4.8049999999999997</v>
          </cell>
          <cell r="W40">
            <v>4.0090000000000003</v>
          </cell>
          <cell r="X40">
            <v>4.5419999999999998</v>
          </cell>
          <cell r="Y40">
            <v>3.1560000000000001</v>
          </cell>
          <cell r="Z40">
            <v>1.42</v>
          </cell>
          <cell r="AA40">
            <v>1.7170000000000001</v>
          </cell>
          <cell r="AB40">
            <v>2.254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V41">
            <v>9.6080000000000005</v>
          </cell>
          <cell r="W41">
            <v>9.6080000000000005</v>
          </cell>
          <cell r="X41">
            <v>9.7129999999999992</v>
          </cell>
          <cell r="Y41">
            <v>9.5660000000000007</v>
          </cell>
          <cell r="Z41">
            <v>9.4979999999999993</v>
          </cell>
          <cell r="AA41">
            <v>9.51</v>
          </cell>
          <cell r="AB41">
            <v>8.077</v>
          </cell>
          <cell r="AC41">
            <v>7.18</v>
          </cell>
          <cell r="AD41">
            <v>7.84</v>
          </cell>
          <cell r="AE41">
            <v>7.3620000000000001</v>
          </cell>
          <cell r="AF41">
            <v>7.61</v>
          </cell>
          <cell r="AG41">
            <v>7.3289999999999997</v>
          </cell>
          <cell r="AH41">
            <v>7.048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A Nex"/>
      <sheetName val="IDA NexLiq"/>
      <sheetName val="IDA NexSolid"/>
      <sheetName val="IDA NexPasture"/>
      <sheetName val="IDA NexOther"/>
      <sheetName val="IDA NexDigester"/>
      <sheetName val="NexHousing"/>
      <sheetName val="NexTotal"/>
      <sheetName val="IDA Nab+Tab"/>
      <sheetName val="IDA NH3-N"/>
      <sheetName val="IDA FracGASM"/>
      <sheetName val="Til NIR"/>
      <sheetName val="Til IIR"/>
      <sheetName val="IPCC N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Q8">
            <v>0.72998902464677962</v>
          </cell>
          <cell r="R8">
            <v>0.65213869262400137</v>
          </cell>
          <cell r="S8">
            <v>0.66980634082786794</v>
          </cell>
          <cell r="T8">
            <v>0.74935039141096882</v>
          </cell>
          <cell r="U8">
            <v>0.55377054145790949</v>
          </cell>
          <cell r="V8">
            <v>0.60025991889204255</v>
          </cell>
          <cell r="W8">
            <v>0.55838566737503947</v>
          </cell>
          <cell r="X8">
            <v>0.54290691659506152</v>
          </cell>
          <cell r="Y8">
            <v>0.50076837396670693</v>
          </cell>
          <cell r="Z8">
            <v>0.51521698507827274</v>
          </cell>
          <cell r="AA8">
            <v>0.55468508685335649</v>
          </cell>
          <cell r="AB8">
            <v>0.55506956354645187</v>
          </cell>
          <cell r="AC8">
            <v>0.4637527389227869</v>
          </cell>
        </row>
      </sheetData>
      <sheetData sheetId="12">
        <row r="2">
          <cell r="V2">
            <v>133.2967971196158</v>
          </cell>
          <cell r="W2">
            <v>134.66106689733755</v>
          </cell>
          <cell r="X2">
            <v>137.57959203207048</v>
          </cell>
          <cell r="Y2">
            <v>137.98354849474353</v>
          </cell>
          <cell r="Z2">
            <v>138.1177871927874</v>
          </cell>
          <cell r="AA2">
            <v>138.62842895959537</v>
          </cell>
          <cell r="AB2">
            <v>138.46779947178237</v>
          </cell>
          <cell r="AC2">
            <v>138.03000360718607</v>
          </cell>
          <cell r="AD2">
            <v>138.81720171978566</v>
          </cell>
          <cell r="AE2">
            <v>143.07065280690182</v>
          </cell>
          <cell r="AF2">
            <v>143.43223984463569</v>
          </cell>
          <cell r="AG2">
            <v>147.0333206254964</v>
          </cell>
          <cell r="AH2">
            <v>151.43744022249393</v>
          </cell>
        </row>
        <row r="3">
          <cell r="V3">
            <v>40.658674594708771</v>
          </cell>
          <cell r="W3">
            <v>42.862480301955131</v>
          </cell>
          <cell r="X3">
            <v>44.420623183423878</v>
          </cell>
          <cell r="Y3">
            <v>45.336878601074098</v>
          </cell>
          <cell r="Z3">
            <v>44.520059226247731</v>
          </cell>
          <cell r="AA3">
            <v>42.904520477978686</v>
          </cell>
          <cell r="AB3">
            <v>43.530847949520521</v>
          </cell>
          <cell r="AC3">
            <v>42.665462488316933</v>
          </cell>
          <cell r="AD3">
            <v>43.075952593325212</v>
          </cell>
          <cell r="AE3">
            <v>41.609301774025845</v>
          </cell>
          <cell r="AF3">
            <v>43.086213391702017</v>
          </cell>
          <cell r="AG3">
            <v>42.486140947998649</v>
          </cell>
          <cell r="AH3">
            <v>42.413512508360853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Dyr"/>
      <sheetName val="N soils"/>
      <sheetName val="NH3-N Stald"/>
      <sheetName val="NH3-N Lager"/>
      <sheetName val="Emi med teknik"/>
      <sheetName val="Emi uden teknik"/>
      <sheetName val="Emi med vers uden tek"/>
    </sheetNames>
    <sheetDataSet>
      <sheetData sheetId="0">
        <row r="3">
          <cell r="B3">
            <v>18.54</v>
          </cell>
          <cell r="C3">
            <v>18.22</v>
          </cell>
          <cell r="D3">
            <v>18.490000000000002</v>
          </cell>
          <cell r="E3">
            <v>18.03</v>
          </cell>
          <cell r="F3">
            <v>18.18</v>
          </cell>
          <cell r="G3">
            <v>17.599999999999998</v>
          </cell>
          <cell r="H3">
            <v>17.599999999999998</v>
          </cell>
          <cell r="I3">
            <v>17.89</v>
          </cell>
          <cell r="J3">
            <v>17.64</v>
          </cell>
          <cell r="K3">
            <v>17.37</v>
          </cell>
          <cell r="L3">
            <v>16.97</v>
          </cell>
          <cell r="M3">
            <v>16.760000000000002</v>
          </cell>
          <cell r="N3">
            <v>16.89</v>
          </cell>
        </row>
        <row r="4">
          <cell r="B4">
            <v>0.67</v>
          </cell>
          <cell r="C4">
            <v>0.51</v>
          </cell>
          <cell r="D4">
            <v>0.53</v>
          </cell>
          <cell r="E4">
            <v>0.55000000000000004</v>
          </cell>
          <cell r="F4">
            <v>0.51</v>
          </cell>
          <cell r="G4">
            <v>0.49</v>
          </cell>
          <cell r="H4">
            <v>0.49</v>
          </cell>
          <cell r="I4">
            <v>0.51</v>
          </cell>
          <cell r="J4">
            <v>0.49</v>
          </cell>
          <cell r="K4">
            <v>0.47</v>
          </cell>
          <cell r="L4">
            <v>0.48</v>
          </cell>
          <cell r="M4">
            <v>0.47000000000000003</v>
          </cell>
          <cell r="N4">
            <v>0.47000000000000003</v>
          </cell>
        </row>
        <row r="5">
          <cell r="B5">
            <v>3.18</v>
          </cell>
          <cell r="C5">
            <v>3.03</v>
          </cell>
          <cell r="D5">
            <v>3.1</v>
          </cell>
          <cell r="E5">
            <v>3.02</v>
          </cell>
          <cell r="F5">
            <v>2.94</v>
          </cell>
          <cell r="G5">
            <v>2.82</v>
          </cell>
          <cell r="H5">
            <v>2.82</v>
          </cell>
          <cell r="I5">
            <v>2.84</v>
          </cell>
          <cell r="J5">
            <v>2.85</v>
          </cell>
          <cell r="K5">
            <v>2.93</v>
          </cell>
          <cell r="L5">
            <v>2.9</v>
          </cell>
          <cell r="M5">
            <v>2.86</v>
          </cell>
          <cell r="N5">
            <v>3.04</v>
          </cell>
        </row>
        <row r="6">
          <cell r="B6">
            <v>5.36</v>
          </cell>
          <cell r="C6">
            <v>5.17</v>
          </cell>
          <cell r="D6">
            <v>5.17</v>
          </cell>
          <cell r="E6">
            <v>5.28</v>
          </cell>
          <cell r="F6">
            <v>5.51</v>
          </cell>
          <cell r="G6">
            <v>5.81</v>
          </cell>
          <cell r="H6">
            <v>5.64</v>
          </cell>
          <cell r="I6">
            <v>5.44</v>
          </cell>
          <cell r="J6">
            <v>5.34</v>
          </cell>
          <cell r="K6">
            <v>5.0999999999999996</v>
          </cell>
          <cell r="L6">
            <v>5.3</v>
          </cell>
          <cell r="M6">
            <v>5.37</v>
          </cell>
          <cell r="N6">
            <v>5.47</v>
          </cell>
        </row>
        <row r="26">
          <cell r="B26">
            <v>5.9920292823729753</v>
          </cell>
          <cell r="C26">
            <v>6.1029678065288415</v>
          </cell>
          <cell r="D26">
            <v>6.1900658418202585</v>
          </cell>
          <cell r="E26">
            <v>6.3052071571779198</v>
          </cell>
          <cell r="F26">
            <v>6.0460485564097608</v>
          </cell>
          <cell r="G26">
            <v>5.770501788730793</v>
          </cell>
          <cell r="H26">
            <v>5.4796883705749106</v>
          </cell>
          <cell r="I26">
            <v>5.469951230524722</v>
          </cell>
          <cell r="J26">
            <v>5.354456920842436</v>
          </cell>
          <cell r="K26">
            <v>5.34186428498856</v>
          </cell>
          <cell r="L26">
            <v>5.4480498576578764</v>
          </cell>
          <cell r="M26">
            <v>5.6184748541153517</v>
          </cell>
          <cell r="N26">
            <v>5.790310837808085</v>
          </cell>
        </row>
      </sheetData>
      <sheetData sheetId="1">
        <row r="23">
          <cell r="B23">
            <v>212431060.69064629</v>
          </cell>
          <cell r="F23">
            <v>26000242.914172467</v>
          </cell>
        </row>
        <row r="24">
          <cell r="B24">
            <v>205409849.04279089</v>
          </cell>
          <cell r="F24">
            <v>24607530.933380846</v>
          </cell>
        </row>
        <row r="25">
          <cell r="B25">
            <v>217284461.90681228</v>
          </cell>
          <cell r="F25">
            <v>23353643.150415074</v>
          </cell>
        </row>
        <row r="26">
          <cell r="B26">
            <v>212587814.33199131</v>
          </cell>
          <cell r="F26">
            <v>23430287.009694792</v>
          </cell>
        </row>
        <row r="27">
          <cell r="B27">
            <v>207474811.98867789</v>
          </cell>
          <cell r="F27">
            <v>22382629.865063835</v>
          </cell>
        </row>
        <row r="28">
          <cell r="B28">
            <v>208180028.53239807</v>
          </cell>
          <cell r="F28">
            <v>21997269.497904938</v>
          </cell>
        </row>
        <row r="29">
          <cell r="B29">
            <v>207578257.24149653</v>
          </cell>
          <cell r="F29">
            <v>21235973.218225759</v>
          </cell>
        </row>
        <row r="30">
          <cell r="B30">
            <v>205943572.11359</v>
          </cell>
          <cell r="F30">
            <v>21558913.167630672</v>
          </cell>
        </row>
        <row r="31">
          <cell r="B31">
            <v>207226623.19715434</v>
          </cell>
          <cell r="F31">
            <v>21809478.554461911</v>
          </cell>
        </row>
        <row r="32">
          <cell r="B32">
            <v>208198190.75227448</v>
          </cell>
          <cell r="F32">
            <v>21646051.693919726</v>
          </cell>
        </row>
        <row r="33">
          <cell r="B33">
            <v>208497497.09735209</v>
          </cell>
          <cell r="F33">
            <v>21084719.329172052</v>
          </cell>
        </row>
        <row r="34">
          <cell r="B34">
            <v>210170728.9957056</v>
          </cell>
          <cell r="F34">
            <v>21226418.521081358</v>
          </cell>
        </row>
        <row r="35">
          <cell r="B35">
            <v>213957372.23555332</v>
          </cell>
          <cell r="F35">
            <v>21063278.583803415</v>
          </cell>
        </row>
      </sheetData>
      <sheetData sheetId="2">
        <row r="3">
          <cell r="C3">
            <v>4356.6027533441256</v>
          </cell>
          <cell r="D3">
            <v>4360.7615856304647</v>
          </cell>
          <cell r="E3">
            <v>4260.2404827320834</v>
          </cell>
          <cell r="F3">
            <v>4414.8219542263569</v>
          </cell>
          <cell r="G3">
            <v>4395.3014062956563</v>
          </cell>
          <cell r="H3">
            <v>4420.2531130589086</v>
          </cell>
          <cell r="I3">
            <v>4543.8222629216025</v>
          </cell>
          <cell r="J3">
            <v>4618.2680666122824</v>
          </cell>
          <cell r="K3">
            <v>4555.1827478240939</v>
          </cell>
          <cell r="L3">
            <v>4436.4489690362971</v>
          </cell>
          <cell r="M3">
            <v>4414.0054971761047</v>
          </cell>
          <cell r="N3">
            <v>4675.6498792927159</v>
          </cell>
          <cell r="O3">
            <v>4811.5446856284607</v>
          </cell>
        </row>
        <row r="4">
          <cell r="C4">
            <v>515.40708109270679</v>
          </cell>
          <cell r="D4">
            <v>525.58453472504107</v>
          </cell>
          <cell r="E4">
            <v>530.26720806772062</v>
          </cell>
          <cell r="F4">
            <v>558.07920847429045</v>
          </cell>
          <cell r="G4">
            <v>562.80285303282187</v>
          </cell>
          <cell r="H4">
            <v>578.39023022046024</v>
          </cell>
          <cell r="I4">
            <v>612.15471769187945</v>
          </cell>
          <cell r="J4">
            <v>634.41198467202196</v>
          </cell>
          <cell r="K4">
            <v>645.22106945948508</v>
          </cell>
          <cell r="L4">
            <v>642.54487412996684</v>
          </cell>
          <cell r="M4">
            <v>642.76729447327136</v>
          </cell>
          <cell r="N4">
            <v>654.5433439301587</v>
          </cell>
          <cell r="O4">
            <v>662.5185634974921</v>
          </cell>
        </row>
        <row r="5">
          <cell r="C5">
            <v>174.48749232</v>
          </cell>
          <cell r="D5">
            <v>164.875332684</v>
          </cell>
          <cell r="E5">
            <v>179.50685692799999</v>
          </cell>
          <cell r="F5">
            <v>180.30078645599997</v>
          </cell>
          <cell r="G5">
            <v>170.48189575200001</v>
          </cell>
          <cell r="H5">
            <v>169.35098854799998</v>
          </cell>
          <cell r="I5">
            <v>180.10230058799999</v>
          </cell>
          <cell r="J5">
            <v>160.958025228</v>
          </cell>
          <cell r="K5">
            <v>160.87199772000002</v>
          </cell>
          <cell r="L5">
            <v>154.24957380000001</v>
          </cell>
          <cell r="M5">
            <v>170.43205084799999</v>
          </cell>
          <cell r="N5">
            <v>171.00364137599999</v>
          </cell>
          <cell r="O5">
            <v>173.03251268640003</v>
          </cell>
        </row>
        <row r="6">
          <cell r="C6">
            <v>4.4877857999999993</v>
          </cell>
          <cell r="D6">
            <v>4.8977442900000003</v>
          </cell>
          <cell r="E6">
            <v>4.2130147679999999</v>
          </cell>
          <cell r="F6">
            <v>3.0672276359999993</v>
          </cell>
          <cell r="G6">
            <v>2.956330812</v>
          </cell>
          <cell r="H6">
            <v>2.9164462380000002</v>
          </cell>
          <cell r="I6">
            <v>3.1105770960000001</v>
          </cell>
          <cell r="J6">
            <v>2.695916736</v>
          </cell>
          <cell r="K6">
            <v>2.4806434199999994</v>
          </cell>
          <cell r="L6">
            <v>2.0469440999999997</v>
          </cell>
          <cell r="M6">
            <v>2.3847119459999999</v>
          </cell>
          <cell r="N6">
            <v>2.5025206440000001</v>
          </cell>
          <cell r="O6">
            <v>2.3351304065999998</v>
          </cell>
        </row>
        <row r="7">
          <cell r="C7">
            <v>376.18417969200004</v>
          </cell>
          <cell r="D7">
            <v>363.57738953900002</v>
          </cell>
          <cell r="E7">
            <v>451.15151275799997</v>
          </cell>
          <cell r="F7">
            <v>450.29806981799999</v>
          </cell>
          <cell r="G7">
            <v>424.84397098199997</v>
          </cell>
          <cell r="H7">
            <v>423.96758489399991</v>
          </cell>
          <cell r="I7">
            <v>451.54195068600001</v>
          </cell>
          <cell r="J7">
            <v>400.44967112999996</v>
          </cell>
          <cell r="K7">
            <v>402.39077035800005</v>
          </cell>
          <cell r="L7">
            <v>381.20379866999997</v>
          </cell>
          <cell r="M7">
            <v>381.0978260199999</v>
          </cell>
          <cell r="N7">
            <v>383.34697479599998</v>
          </cell>
          <cell r="O7">
            <v>396.04606940759999</v>
          </cell>
        </row>
        <row r="8">
          <cell r="C8">
            <v>16.120631394</v>
          </cell>
          <cell r="D8">
            <v>13.053418217999997</v>
          </cell>
          <cell r="E8">
            <v>18.399480516000001</v>
          </cell>
          <cell r="F8">
            <v>15.743952164000003</v>
          </cell>
          <cell r="G8">
            <v>12.355505783999998</v>
          </cell>
          <cell r="H8">
            <v>10.765761881999998</v>
          </cell>
          <cell r="I8">
            <v>12.711100861999999</v>
          </cell>
          <cell r="J8">
            <v>10.90196285</v>
          </cell>
          <cell r="K8">
            <v>11.319528883999999</v>
          </cell>
          <cell r="L8">
            <v>9.6443965620000043</v>
          </cell>
          <cell r="M8">
            <v>8.8496261680000021</v>
          </cell>
          <cell r="N8">
            <v>8.8783986240000008</v>
          </cell>
          <cell r="O8">
            <v>8.6584005187999988</v>
          </cell>
        </row>
        <row r="9">
          <cell r="C9">
            <v>216.21770232</v>
          </cell>
          <cell r="D9">
            <v>208.28324920199998</v>
          </cell>
          <cell r="E9">
            <v>208.11518243999996</v>
          </cell>
          <cell r="F9">
            <v>217.97040513600001</v>
          </cell>
          <cell r="G9">
            <v>216.91627550999996</v>
          </cell>
          <cell r="H9">
            <v>224.77481532000002</v>
          </cell>
          <cell r="I9">
            <v>227.44546308</v>
          </cell>
          <cell r="J9">
            <v>232.94548668599998</v>
          </cell>
          <cell r="K9">
            <v>230.30109313200001</v>
          </cell>
          <cell r="L9">
            <v>238.00773704400004</v>
          </cell>
          <cell r="M9">
            <v>227.64970701000001</v>
          </cell>
          <cell r="N9">
            <v>241.50158326799996</v>
          </cell>
          <cell r="O9">
            <v>228.7244518812</v>
          </cell>
        </row>
        <row r="10">
          <cell r="C10">
            <v>16.929128160000001</v>
          </cell>
          <cell r="D10">
            <v>16.448953686000003</v>
          </cell>
          <cell r="E10">
            <v>16.768845570000003</v>
          </cell>
          <cell r="F10">
            <v>17.562933839999996</v>
          </cell>
          <cell r="G10">
            <v>18.683251649999999</v>
          </cell>
          <cell r="H10">
            <v>18.941956800000003</v>
          </cell>
          <cell r="I10">
            <v>19.5901332</v>
          </cell>
          <cell r="J10">
            <v>20.499156090000007</v>
          </cell>
          <cell r="K10">
            <v>19.836086550000001</v>
          </cell>
          <cell r="L10">
            <v>20.499877890000004</v>
          </cell>
          <cell r="M10">
            <v>20.24653812</v>
          </cell>
          <cell r="N10">
            <v>21.026190390000004</v>
          </cell>
          <cell r="O10">
            <v>19.487307978000004</v>
          </cell>
        </row>
        <row r="11">
          <cell r="C11">
            <v>53.245877627167118</v>
          </cell>
          <cell r="D11">
            <v>60.348678557397271</v>
          </cell>
          <cell r="E11">
            <v>89.600061112734224</v>
          </cell>
          <cell r="F11">
            <v>92.009432335479445</v>
          </cell>
          <cell r="G11">
            <v>93.624118317665747</v>
          </cell>
          <cell r="H11">
            <v>90.757198066202733</v>
          </cell>
          <cell r="I11">
            <v>93.503229289643826</v>
          </cell>
          <cell r="J11">
            <v>99.072449830794483</v>
          </cell>
          <cell r="K11">
            <v>104.26880950979172</v>
          </cell>
          <cell r="L11">
            <v>99.216447691572597</v>
          </cell>
          <cell r="M11">
            <v>97.412828361030122</v>
          </cell>
          <cell r="N11">
            <v>94.844953060093118</v>
          </cell>
          <cell r="O11">
            <v>95.063910525829556</v>
          </cell>
        </row>
        <row r="12">
          <cell r="C12">
            <v>772.10472240247111</v>
          </cell>
          <cell r="D12">
            <v>903.5028551552241</v>
          </cell>
          <cell r="E12">
            <v>1350.3622170603398</v>
          </cell>
          <cell r="F12">
            <v>1366.5259143300532</v>
          </cell>
          <cell r="G12">
            <v>1319.7929113254265</v>
          </cell>
          <cell r="H12">
            <v>1246.259931374309</v>
          </cell>
          <cell r="I12">
            <v>1266.4376590981685</v>
          </cell>
          <cell r="J12">
            <v>1317.5918897679539</v>
          </cell>
          <cell r="K12">
            <v>1369.5239677561763</v>
          </cell>
          <cell r="L12">
            <v>1330.977017596967</v>
          </cell>
          <cell r="M12">
            <v>1316.3443482811908</v>
          </cell>
          <cell r="N12">
            <v>1277.7747776999547</v>
          </cell>
          <cell r="O12">
            <v>1257.2652108580439</v>
          </cell>
        </row>
        <row r="13">
          <cell r="C13">
            <v>164.46017298701176</v>
          </cell>
          <cell r="D13">
            <v>158.89293793595346</v>
          </cell>
          <cell r="E13">
            <v>137.3935653804657</v>
          </cell>
          <cell r="F13">
            <v>138.70673997198907</v>
          </cell>
          <cell r="G13">
            <v>124.66514290209862</v>
          </cell>
          <cell r="H13">
            <v>131.0080323468822</v>
          </cell>
          <cell r="I13">
            <v>111.77298852116714</v>
          </cell>
          <cell r="J13">
            <v>108.64842398676163</v>
          </cell>
          <cell r="K13">
            <v>108.76016207365481</v>
          </cell>
          <cell r="L13">
            <v>112.65227714163285</v>
          </cell>
          <cell r="M13">
            <v>98.247961369857521</v>
          </cell>
          <cell r="N13">
            <v>100.36066138172055</v>
          </cell>
          <cell r="O13">
            <v>90.472053076615893</v>
          </cell>
        </row>
        <row r="14">
          <cell r="C14">
            <v>3586.7017663302008</v>
          </cell>
          <cell r="D14">
            <v>3353.7988390583005</v>
          </cell>
          <cell r="E14">
            <v>3320.2668803980005</v>
          </cell>
          <cell r="F14">
            <v>2971.265706191537</v>
          </cell>
          <cell r="G14">
            <v>3081.1073013957161</v>
          </cell>
          <cell r="H14">
            <v>3044.3870008711183</v>
          </cell>
          <cell r="I14">
            <v>2907.5810886819718</v>
          </cell>
          <cell r="J14">
            <v>2785.7651084293193</v>
          </cell>
          <cell r="K14">
            <v>2662.4862777770832</v>
          </cell>
          <cell r="L14">
            <v>2769.5511902849976</v>
          </cell>
          <cell r="M14">
            <v>2705.8463323567453</v>
          </cell>
          <cell r="N14">
            <v>2578.2886854869344</v>
          </cell>
          <cell r="O14">
            <v>2575.8404495900163</v>
          </cell>
        </row>
        <row r="15">
          <cell r="C15">
            <v>2302.6857863240002</v>
          </cell>
          <cell r="D15">
            <v>1719.2523926627998</v>
          </cell>
          <cell r="E15">
            <v>1227.392636132</v>
          </cell>
          <cell r="F15">
            <v>1271.7187524097101</v>
          </cell>
          <cell r="G15">
            <v>1190.8631517488932</v>
          </cell>
          <cell r="H15">
            <v>1157.2254715141758</v>
          </cell>
          <cell r="I15">
            <v>1162.3827839120688</v>
          </cell>
          <cell r="J15">
            <v>1203.5636161791717</v>
          </cell>
          <cell r="K15">
            <v>1144.915102691353</v>
          </cell>
          <cell r="L15">
            <v>1132.3917889348663</v>
          </cell>
          <cell r="M15">
            <v>1185.1028400652892</v>
          </cell>
          <cell r="N15">
            <v>1119.632893879482</v>
          </cell>
          <cell r="O15">
            <v>1090.9170693436326</v>
          </cell>
        </row>
        <row r="16">
          <cell r="C16">
            <v>11040.428756349602</v>
          </cell>
          <cell r="D16">
            <v>10294.677669273</v>
          </cell>
          <cell r="E16">
            <v>10243.907378283002</v>
          </cell>
          <cell r="F16">
            <v>9557.1913312140678</v>
          </cell>
          <cell r="G16">
            <v>8662.3980242878806</v>
          </cell>
          <cell r="H16">
            <v>8473.2478490714984</v>
          </cell>
          <cell r="I16">
            <v>8476.0201131867852</v>
          </cell>
          <cell r="J16">
            <v>7925.2927921293203</v>
          </cell>
          <cell r="K16">
            <v>7767.7527569124677</v>
          </cell>
          <cell r="L16">
            <v>7817.1679808502522</v>
          </cell>
          <cell r="M16">
            <v>7608.1286306175407</v>
          </cell>
          <cell r="N16">
            <v>6939.298221600412</v>
          </cell>
          <cell r="O16">
            <v>6911.1470203956042</v>
          </cell>
        </row>
        <row r="17">
          <cell r="C17">
            <v>1039.4962417199999</v>
          </cell>
          <cell r="D17">
            <v>958.26801564300013</v>
          </cell>
          <cell r="E17">
            <v>878.87639242099999</v>
          </cell>
          <cell r="F17">
            <v>918.61045707299991</v>
          </cell>
          <cell r="G17">
            <v>845.64233004999983</v>
          </cell>
          <cell r="H17">
            <v>862.91356020599994</v>
          </cell>
          <cell r="I17">
            <v>865.20933997600002</v>
          </cell>
          <cell r="J17">
            <v>780.00168984400011</v>
          </cell>
          <cell r="K17">
            <v>862.47006317899979</v>
          </cell>
          <cell r="L17">
            <v>840.87522082799978</v>
          </cell>
          <cell r="M17">
            <v>747.54638191799995</v>
          </cell>
          <cell r="N17">
            <v>770.68585290700014</v>
          </cell>
          <cell r="O17">
            <v>781.32497070159991</v>
          </cell>
        </row>
        <row r="18">
          <cell r="C18">
            <v>171.47536163999999</v>
          </cell>
          <cell r="D18">
            <v>96.059452390000018</v>
          </cell>
          <cell r="E18">
            <v>98.87153991000001</v>
          </cell>
          <cell r="F18">
            <v>138.848399685</v>
          </cell>
          <cell r="G18">
            <v>110.533877485</v>
          </cell>
          <cell r="H18">
            <v>129.40831822000001</v>
          </cell>
          <cell r="I18">
            <v>192.34842743500002</v>
          </cell>
          <cell r="J18">
            <v>150.63969064</v>
          </cell>
          <cell r="K18">
            <v>86.199891250000007</v>
          </cell>
          <cell r="L18">
            <v>67.341790424999999</v>
          </cell>
          <cell r="M18">
            <v>87.887430125000009</v>
          </cell>
          <cell r="N18">
            <v>124.094264975</v>
          </cell>
          <cell r="O18">
            <v>101.342909265</v>
          </cell>
        </row>
        <row r="19">
          <cell r="C19">
            <v>51.128952800000008</v>
          </cell>
          <cell r="D19">
            <v>56.474719999999998</v>
          </cell>
          <cell r="E19">
            <v>31.165691599999999</v>
          </cell>
          <cell r="F19">
            <v>33.705983880000005</v>
          </cell>
          <cell r="G19">
            <v>28.547073440000005</v>
          </cell>
          <cell r="H19">
            <v>26.881587</v>
          </cell>
          <cell r="I19">
            <v>24.902900600000002</v>
          </cell>
          <cell r="J19">
            <v>25.719919960000006</v>
          </cell>
          <cell r="K19">
            <v>16.917872280000005</v>
          </cell>
          <cell r="L19">
            <v>13.884530840000002</v>
          </cell>
          <cell r="M19">
            <v>14.326593960000002</v>
          </cell>
          <cell r="N19">
            <v>6.8798360000000001</v>
          </cell>
          <cell r="O19">
            <v>21.598370039999999</v>
          </cell>
        </row>
        <row r="20">
          <cell r="C20">
            <v>1369.5702014620001</v>
          </cell>
          <cell r="D20">
            <v>1223.3348968819996</v>
          </cell>
          <cell r="E20">
            <v>1258.1182334899997</v>
          </cell>
          <cell r="F20">
            <v>1244.8452116799997</v>
          </cell>
          <cell r="G20">
            <v>1188.4289819000001</v>
          </cell>
          <cell r="H20">
            <v>1221.6450244900002</v>
          </cell>
          <cell r="I20">
            <v>1105.8906868900001</v>
          </cell>
          <cell r="J20">
            <v>1087.1159285700001</v>
          </cell>
          <cell r="K20">
            <v>375.00440118799997</v>
          </cell>
          <cell r="L20">
            <v>361.59423953600003</v>
          </cell>
          <cell r="M20">
            <v>371.22335340199993</v>
          </cell>
          <cell r="N20">
            <v>385.42030382300004</v>
          </cell>
          <cell r="O20">
            <v>370.4566084402</v>
          </cell>
        </row>
        <row r="21">
          <cell r="C21">
            <v>168.29330183999997</v>
          </cell>
          <cell r="D21">
            <v>106.80156030000001</v>
          </cell>
          <cell r="E21">
            <v>137.32545737999999</v>
          </cell>
          <cell r="F21">
            <v>145.36218270000001</v>
          </cell>
          <cell r="G21">
            <v>159.84199002</v>
          </cell>
          <cell r="H21">
            <v>161.01125987999998</v>
          </cell>
          <cell r="I21">
            <v>130.6355265</v>
          </cell>
          <cell r="J21">
            <v>150.11157689999999</v>
          </cell>
          <cell r="K21">
            <v>94.236462959999997</v>
          </cell>
          <cell r="L21">
            <v>80.987093999999999</v>
          </cell>
          <cell r="M21">
            <v>81.358454759999987</v>
          </cell>
          <cell r="N21">
            <v>113.51813346</v>
          </cell>
          <cell r="O21">
            <v>81.835433129999984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66.625880547945187</v>
          </cell>
          <cell r="D23">
            <v>67.403667945205484</v>
          </cell>
          <cell r="E23">
            <v>65.318838904109583</v>
          </cell>
          <cell r="F23">
            <v>61.995565479452054</v>
          </cell>
          <cell r="G23">
            <v>60.957108493150685</v>
          </cell>
          <cell r="H23">
            <v>58.572562191780825</v>
          </cell>
          <cell r="I23">
            <v>49.352035068493151</v>
          </cell>
          <cell r="J23">
            <v>47.666653150684922</v>
          </cell>
          <cell r="K23">
            <v>46.649830684931501</v>
          </cell>
          <cell r="L23">
            <v>46.410267945205476</v>
          </cell>
          <cell r="M23">
            <v>44.376623013698627</v>
          </cell>
          <cell r="N23">
            <v>43.758983835616434</v>
          </cell>
          <cell r="O23">
            <v>43.141344657534248</v>
          </cell>
        </row>
        <row r="24">
          <cell r="C24">
            <v>3.3528833917808218</v>
          </cell>
          <cell r="D24">
            <v>4.3461550191780818</v>
          </cell>
          <cell r="E24">
            <v>5.3456793041095887</v>
          </cell>
          <cell r="F24">
            <v>6.4673186630136978</v>
          </cell>
          <cell r="G24">
            <v>7.062316175342465</v>
          </cell>
          <cell r="H24">
            <v>6.7724147342465733</v>
          </cell>
          <cell r="I24">
            <v>5.4875810136986294</v>
          </cell>
          <cell r="J24">
            <v>6.7287873205479443</v>
          </cell>
          <cell r="K24">
            <v>6.8856954082191759</v>
          </cell>
          <cell r="L24">
            <v>5.6848019342465754</v>
          </cell>
          <cell r="M24">
            <v>5.2908239999999997</v>
          </cell>
          <cell r="N24">
            <v>5.5277324876712317</v>
          </cell>
          <cell r="O24">
            <v>5.18694248219178</v>
          </cell>
        </row>
        <row r="25">
          <cell r="C25">
            <v>169.57499999999999</v>
          </cell>
          <cell r="D25">
            <v>174.42</v>
          </cell>
          <cell r="E25">
            <v>179.26499999999999</v>
          </cell>
          <cell r="F25">
            <v>184.11</v>
          </cell>
          <cell r="G25">
            <v>171.9975</v>
          </cell>
          <cell r="H25">
            <v>159.88500000000002</v>
          </cell>
          <cell r="I25">
            <v>150.19499999999999</v>
          </cell>
          <cell r="J25">
            <v>150.19499999999999</v>
          </cell>
          <cell r="K25">
            <v>145.35</v>
          </cell>
          <cell r="L25">
            <v>145.35</v>
          </cell>
          <cell r="M25">
            <v>150.19499999999999</v>
          </cell>
          <cell r="N25">
            <v>157.46250000000001</v>
          </cell>
          <cell r="O25">
            <v>164.73</v>
          </cell>
        </row>
        <row r="26">
          <cell r="C26">
            <v>249.375</v>
          </cell>
          <cell r="D26">
            <v>256.5</v>
          </cell>
          <cell r="E26">
            <v>263.625</v>
          </cell>
          <cell r="F26">
            <v>270.75</v>
          </cell>
          <cell r="G26">
            <v>252.9375</v>
          </cell>
          <cell r="H26">
            <v>235.125</v>
          </cell>
          <cell r="I26">
            <v>220.875</v>
          </cell>
          <cell r="J26">
            <v>220.875</v>
          </cell>
          <cell r="K26">
            <v>213.75</v>
          </cell>
          <cell r="L26">
            <v>213.75</v>
          </cell>
          <cell r="M26">
            <v>220.875</v>
          </cell>
          <cell r="N26">
            <v>231.5625</v>
          </cell>
          <cell r="O26">
            <v>242.25</v>
          </cell>
        </row>
        <row r="27">
          <cell r="C27">
            <v>24.806249999999999</v>
          </cell>
          <cell r="D27">
            <v>25.515000000000001</v>
          </cell>
          <cell r="E27">
            <v>26.223749999999999</v>
          </cell>
          <cell r="F27">
            <v>26.932500000000001</v>
          </cell>
          <cell r="G27">
            <v>25.160625</v>
          </cell>
          <cell r="H27">
            <v>23.388750000000002</v>
          </cell>
          <cell r="I27">
            <v>21.971250000000001</v>
          </cell>
          <cell r="J27">
            <v>21.971250000000001</v>
          </cell>
          <cell r="K27">
            <v>21.262499999999999</v>
          </cell>
          <cell r="L27">
            <v>21.262499999999999</v>
          </cell>
          <cell r="M27">
            <v>21.971250000000001</v>
          </cell>
          <cell r="N27">
            <v>23.034375000000001</v>
          </cell>
          <cell r="O27">
            <v>24.0975</v>
          </cell>
        </row>
        <row r="28">
          <cell r="C28">
            <v>4879.2975532720002</v>
          </cell>
          <cell r="D28">
            <v>5005.964565119999</v>
          </cell>
          <cell r="E28">
            <v>5004.2545937999994</v>
          </cell>
          <cell r="F28">
            <v>5116.9814700120005</v>
          </cell>
          <cell r="G28">
            <v>5219.9186520000003</v>
          </cell>
          <cell r="H28">
            <v>5502.4461716000005</v>
          </cell>
          <cell r="I28">
            <v>5437.2310217400009</v>
          </cell>
          <cell r="J28">
            <v>5625.264832599999</v>
          </cell>
          <cell r="K28">
            <v>4435.1977663000007</v>
          </cell>
          <cell r="L28">
            <v>4511.6914270480002</v>
          </cell>
          <cell r="M28">
            <v>4775.5807078880007</v>
          </cell>
          <cell r="N28">
            <v>4638.9032050590004</v>
          </cell>
          <cell r="O28">
            <v>4978.3112722440001</v>
          </cell>
        </row>
        <row r="29">
          <cell r="C29">
            <v>22.552267499999996</v>
          </cell>
          <cell r="D29">
            <v>18.128698</v>
          </cell>
          <cell r="E29">
            <v>15.308811000000002</v>
          </cell>
          <cell r="F29">
            <v>10.869264000000003</v>
          </cell>
          <cell r="G29">
            <v>5.10419</v>
          </cell>
          <cell r="H29">
            <v>6.1717564999999999</v>
          </cell>
          <cell r="I29">
            <v>8.1020029999999981</v>
          </cell>
        </row>
        <row r="30">
          <cell r="C30">
            <v>75.46875</v>
          </cell>
          <cell r="D30">
            <v>77.625</v>
          </cell>
          <cell r="E30">
            <v>79.78125</v>
          </cell>
          <cell r="F30">
            <v>81.9375</v>
          </cell>
          <cell r="G30">
            <v>76.546875</v>
          </cell>
          <cell r="H30">
            <v>71.15625</v>
          </cell>
          <cell r="I30">
            <v>66.84375</v>
          </cell>
          <cell r="J30">
            <v>66.84375</v>
          </cell>
          <cell r="K30">
            <v>64.6875</v>
          </cell>
          <cell r="L30">
            <v>64.6875</v>
          </cell>
          <cell r="M30">
            <v>66.84375</v>
          </cell>
          <cell r="N30">
            <v>70.078125</v>
          </cell>
          <cell r="O30">
            <v>73.3125</v>
          </cell>
        </row>
        <row r="31">
          <cell r="E31">
            <v>2.4032982969369865</v>
          </cell>
          <cell r="F31">
            <v>2.452056676389041</v>
          </cell>
          <cell r="G31">
            <v>2.1810829683287674</v>
          </cell>
          <cell r="H31">
            <v>2.2998185074191784</v>
          </cell>
          <cell r="I31">
            <v>3.4741318170739719</v>
          </cell>
          <cell r="J31">
            <v>3.2690250460273971</v>
          </cell>
          <cell r="K31">
            <v>3.9442055115287666</v>
          </cell>
          <cell r="L31">
            <v>4.1250549485260262</v>
          </cell>
          <cell r="M31">
            <v>4.3395042914958912</v>
          </cell>
          <cell r="N31">
            <v>4.1564968591561646</v>
          </cell>
          <cell r="O31">
            <v>3.7497447205775343</v>
          </cell>
        </row>
        <row r="32">
          <cell r="E32">
            <v>34.068005004164377</v>
          </cell>
          <cell r="F32">
            <v>35.319909204591781</v>
          </cell>
          <cell r="G32">
            <v>30.950436437013693</v>
          </cell>
          <cell r="H32">
            <v>32.30930319958356</v>
          </cell>
          <cell r="I32">
            <v>43.303729857830135</v>
          </cell>
          <cell r="J32">
            <v>44.304866127665754</v>
          </cell>
          <cell r="K32">
            <v>43.056452719479445</v>
          </cell>
          <cell r="L32">
            <v>47.883886610893143</v>
          </cell>
          <cell r="M32">
            <v>43.870297522684929</v>
          </cell>
          <cell r="N32">
            <v>45.993806606909573</v>
          </cell>
          <cell r="O32">
            <v>43.906446606905746</v>
          </cell>
        </row>
        <row r="33">
          <cell r="C33">
            <v>1.3025529735616441</v>
          </cell>
          <cell r="D33">
            <v>1.4285899902739727</v>
          </cell>
          <cell r="E33">
            <v>1.5378231328767122</v>
          </cell>
          <cell r="F33">
            <v>0.44751743013698636</v>
          </cell>
          <cell r="G33">
            <v>0.41331932876712324</v>
          </cell>
          <cell r="H33">
            <v>0.4215182260273973</v>
          </cell>
          <cell r="I33">
            <v>0.2648322904109589</v>
          </cell>
          <cell r="J33">
            <v>0.2923358794520548</v>
          </cell>
          <cell r="K33">
            <v>0.29536609315068491</v>
          </cell>
          <cell r="L33">
            <v>0.27132943561643841</v>
          </cell>
          <cell r="M33">
            <v>0.1707552</v>
          </cell>
          <cell r="N33">
            <v>0.22705338082191787</v>
          </cell>
          <cell r="O33">
            <v>0.16982866849315065</v>
          </cell>
        </row>
        <row r="34">
          <cell r="C34">
            <v>2.7857487369863012</v>
          </cell>
          <cell r="D34">
            <v>2.083492191780822</v>
          </cell>
          <cell r="E34">
            <v>1.269117591780822</v>
          </cell>
          <cell r="F34">
            <v>2.5740681698630135</v>
          </cell>
          <cell r="G34">
            <v>3.0722866520547951</v>
          </cell>
          <cell r="H34">
            <v>3.5808351123287667</v>
          </cell>
          <cell r="I34">
            <v>2.7243357575342468</v>
          </cell>
          <cell r="J34">
            <v>1.7051871698630134</v>
          </cell>
          <cell r="K34">
            <v>1.6321853589041095</v>
          </cell>
          <cell r="L34">
            <v>2.1657413753424657</v>
          </cell>
          <cell r="M34">
            <v>2.2017072</v>
          </cell>
          <cell r="N34">
            <v>1.8820576109589044</v>
          </cell>
          <cell r="O34">
            <v>2.2679662931506845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0.48323880000000002</v>
          </cell>
          <cell r="D39">
            <v>0.48323880000000002</v>
          </cell>
          <cell r="E39">
            <v>7.5121199999999999E-2</v>
          </cell>
          <cell r="F39">
            <v>6.0865199999999994E-2</v>
          </cell>
          <cell r="G39">
            <v>4.7242799999999995E-2</v>
          </cell>
          <cell r="H39">
            <v>4.7242799999999995E-2</v>
          </cell>
          <cell r="I39">
            <v>2.52252E-2</v>
          </cell>
          <cell r="J39">
            <v>2.3245200000000001E-2</v>
          </cell>
          <cell r="K39">
            <v>1.99188E-2</v>
          </cell>
          <cell r="L39">
            <v>1.2672000000000001E-2</v>
          </cell>
          <cell r="M39">
            <v>1.1998799999999999E-2</v>
          </cell>
          <cell r="N39">
            <v>1.1167199999999999E-2</v>
          </cell>
          <cell r="O39">
            <v>1.0295999999999998E-2</v>
          </cell>
        </row>
        <row r="40">
          <cell r="C40">
            <v>10.944264724999998</v>
          </cell>
          <cell r="D40">
            <v>10.944264724999998</v>
          </cell>
          <cell r="E40">
            <v>1.7009677749999996</v>
          </cell>
          <cell r="F40">
            <v>1.3781107749999999</v>
          </cell>
          <cell r="G40">
            <v>1.0702214749999999</v>
          </cell>
          <cell r="H40">
            <v>1.0702214749999999</v>
          </cell>
          <cell r="I40">
            <v>0.57096827499999991</v>
          </cell>
          <cell r="J40">
            <v>0.52612702499999997</v>
          </cell>
          <cell r="K40">
            <v>0.451412225</v>
          </cell>
          <cell r="L40">
            <v>0.28698399999999996</v>
          </cell>
          <cell r="M40">
            <v>0.27204722499999995</v>
          </cell>
          <cell r="N40">
            <v>0.25259540000000003</v>
          </cell>
          <cell r="O40">
            <v>0.23317450000000001</v>
          </cell>
        </row>
        <row r="41">
          <cell r="C41">
            <v>19.45849315068493</v>
          </cell>
          <cell r="D41">
            <v>19.68565068493151</v>
          </cell>
          <cell r="E41">
            <v>19.076763698630131</v>
          </cell>
          <cell r="F41">
            <v>18.106181506849314</v>
          </cell>
          <cell r="G41">
            <v>17.802893835616434</v>
          </cell>
          <cell r="H41">
            <v>17.106472602739725</v>
          </cell>
          <cell r="I41">
            <v>14.413561643835614</v>
          </cell>
          <cell r="J41">
            <v>13.921335616438355</v>
          </cell>
          <cell r="K41">
            <v>13.624366438356164</v>
          </cell>
          <cell r="L41">
            <v>13.554400684931508</v>
          </cell>
          <cell r="M41">
            <v>12.960462328767123</v>
          </cell>
          <cell r="N41">
            <v>12.715839041095892</v>
          </cell>
          <cell r="O41">
            <v>12.599691780821916</v>
          </cell>
        </row>
      </sheetData>
      <sheetData sheetId="3">
        <row r="3">
          <cell r="C3">
            <v>1252.9511440978131</v>
          </cell>
          <cell r="D3">
            <v>1257.4622930128189</v>
          </cell>
          <cell r="E3">
            <v>870.13283298902843</v>
          </cell>
          <cell r="F3">
            <v>895.36587343214944</v>
          </cell>
          <cell r="G3">
            <v>888.92594994264107</v>
          </cell>
          <cell r="H3">
            <v>896.82940650855494</v>
          </cell>
          <cell r="I3">
            <v>909.8188955620758</v>
          </cell>
          <cell r="J3">
            <v>926.44773402478029</v>
          </cell>
          <cell r="K3">
            <v>913.74618400683084</v>
          </cell>
          <cell r="L3">
            <v>887.76638435356301</v>
          </cell>
          <cell r="M3">
            <v>883.01761557967905</v>
          </cell>
          <cell r="N3">
            <v>935.31534359117859</v>
          </cell>
          <cell r="O3">
            <v>971.92738344636132</v>
          </cell>
        </row>
        <row r="4">
          <cell r="C4">
            <v>148.51911079165811</v>
          </cell>
          <cell r="D4">
            <v>152.16918916796712</v>
          </cell>
          <cell r="E4">
            <v>102.71033547223</v>
          </cell>
          <cell r="F4">
            <v>106.56406330225013</v>
          </cell>
          <cell r="G4">
            <v>107.97800540380753</v>
          </cell>
          <cell r="H4">
            <v>111.33404905262243</v>
          </cell>
          <cell r="I4">
            <v>116.99588463929454</v>
          </cell>
          <cell r="J4">
            <v>122.02166825988054</v>
          </cell>
          <cell r="K4">
            <v>129.78163869337379</v>
          </cell>
          <cell r="L4">
            <v>124.17861116752987</v>
          </cell>
          <cell r="M4">
            <v>123.99938495023807</v>
          </cell>
          <cell r="N4">
            <v>126.04061336812435</v>
          </cell>
          <cell r="O4">
            <v>128.18702246283681</v>
          </cell>
        </row>
        <row r="5">
          <cell r="C5">
            <v>52.954196214500008</v>
          </cell>
          <cell r="D5">
            <v>50.032031665000005</v>
          </cell>
          <cell r="E5">
            <v>32.657271561599998</v>
          </cell>
          <cell r="F5">
            <v>32.801709343200002</v>
          </cell>
          <cell r="G5">
            <v>31.015381034400004</v>
          </cell>
          <cell r="H5">
            <v>30.809637675600005</v>
          </cell>
          <cell r="I5">
            <v>32.765599263600002</v>
          </cell>
          <cell r="J5">
            <v>29.282725071599998</v>
          </cell>
          <cell r="K5">
            <v>29.267074284000007</v>
          </cell>
          <cell r="L5">
            <v>28.062271860000003</v>
          </cell>
          <cell r="M5">
            <v>30.799215558300006</v>
          </cell>
          <cell r="N5">
            <v>30.902509157100003</v>
          </cell>
          <cell r="O5">
            <v>31.269151725315005</v>
          </cell>
        </row>
        <row r="6">
          <cell r="C6">
            <v>1.3736144379999999</v>
          </cell>
          <cell r="D6">
            <v>1.4893960094999996</v>
          </cell>
          <cell r="E6">
            <v>0.77357964599999995</v>
          </cell>
          <cell r="F6">
            <v>0.56319405450000004</v>
          </cell>
          <cell r="G6">
            <v>0.54283155150000006</v>
          </cell>
          <cell r="H6">
            <v>0.53550807974999992</v>
          </cell>
          <cell r="I6">
            <v>0.57115373699999994</v>
          </cell>
          <cell r="J6">
            <v>0.49501519199999994</v>
          </cell>
          <cell r="K6">
            <v>0.45548742749999993</v>
          </cell>
          <cell r="L6">
            <v>0.37585301249999997</v>
          </cell>
          <cell r="M6">
            <v>0.43473220245000005</v>
          </cell>
          <cell r="N6">
            <v>0.45620868930000003</v>
          </cell>
          <cell r="O6">
            <v>0.42569350414500012</v>
          </cell>
        </row>
        <row r="7">
          <cell r="C7">
            <v>119.42963020285001</v>
          </cell>
          <cell r="D7">
            <v>114.02541938850001</v>
          </cell>
          <cell r="E7">
            <v>86.719988573500004</v>
          </cell>
          <cell r="F7">
            <v>83.352333441200003</v>
          </cell>
          <cell r="G7">
            <v>78.836771096749985</v>
          </cell>
          <cell r="H7">
            <v>78.742351406950007</v>
          </cell>
          <cell r="I7">
            <v>85.383967946149994</v>
          </cell>
          <cell r="J7">
            <v>75.806029259800013</v>
          </cell>
          <cell r="K7">
            <v>75.95918623</v>
          </cell>
          <cell r="L7">
            <v>72.686289732749998</v>
          </cell>
          <cell r="M7">
            <v>72.153397351799995</v>
          </cell>
          <cell r="N7">
            <v>72.490069321250019</v>
          </cell>
          <cell r="O7">
            <v>74.378171442590016</v>
          </cell>
        </row>
        <row r="8">
          <cell r="C8">
            <v>5.1536861000999998</v>
          </cell>
          <cell r="D8">
            <v>4.1812074600500004</v>
          </cell>
          <cell r="E8">
            <v>3.4354466706999998</v>
          </cell>
          <cell r="F8">
            <v>2.8630616518999994</v>
          </cell>
          <cell r="G8">
            <v>2.2338714622000007</v>
          </cell>
          <cell r="H8">
            <v>1.9521580076999998</v>
          </cell>
          <cell r="I8">
            <v>2.3312049484499995</v>
          </cell>
          <cell r="J8">
            <v>1.9912013278</v>
          </cell>
          <cell r="K8">
            <v>2.1168005728999999</v>
          </cell>
          <cell r="L8">
            <v>1.7906267675500001</v>
          </cell>
          <cell r="M8">
            <v>1.6392461042500002</v>
          </cell>
          <cell r="N8">
            <v>1.6509426045500002</v>
          </cell>
          <cell r="O8">
            <v>1.60812690791</v>
          </cell>
        </row>
        <row r="9">
          <cell r="C9">
            <v>64.727997719000001</v>
          </cell>
          <cell r="D9">
            <v>62.380742499250005</v>
          </cell>
          <cell r="E9">
            <v>37.401171254999994</v>
          </cell>
          <cell r="F9">
            <v>39.172290822000001</v>
          </cell>
          <cell r="G9">
            <v>38.982849176249999</v>
          </cell>
          <cell r="H9">
            <v>40.395137265000002</v>
          </cell>
          <cell r="I9">
            <v>40.875089535000008</v>
          </cell>
          <cell r="J9">
            <v>41.863519703249992</v>
          </cell>
          <cell r="K9">
            <v>41.388285676500004</v>
          </cell>
          <cell r="L9">
            <v>42.773275975499999</v>
          </cell>
          <cell r="M9">
            <v>40.911794988750003</v>
          </cell>
          <cell r="N9">
            <v>43.401168373499992</v>
          </cell>
          <cell r="O9">
            <v>41.104941478649998</v>
          </cell>
        </row>
        <row r="10">
          <cell r="C10">
            <v>5.0909001779999992</v>
          </cell>
          <cell r="D10">
            <v>4.9522196955000002</v>
          </cell>
          <cell r="E10">
            <v>3.0296829464999999</v>
          </cell>
          <cell r="F10">
            <v>3.1731535079999995</v>
          </cell>
          <cell r="G10">
            <v>3.3755650424999994</v>
          </cell>
          <cell r="H10">
            <v>3.4223061599999993</v>
          </cell>
          <cell r="I10">
            <v>3.53941434</v>
          </cell>
          <cell r="J10">
            <v>3.7036505205000005</v>
          </cell>
          <cell r="K10">
            <v>3.5838515475000001</v>
          </cell>
          <cell r="L10">
            <v>3.7037809305000007</v>
          </cell>
          <cell r="M10">
            <v>3.6580091940000008</v>
          </cell>
          <cell r="N10">
            <v>3.7988715554999999</v>
          </cell>
          <cell r="O10">
            <v>3.5208365660999998</v>
          </cell>
        </row>
        <row r="11">
          <cell r="C11">
            <v>15.508312848838083</v>
          </cell>
          <cell r="D11">
            <v>17.612724896715893</v>
          </cell>
          <cell r="E11">
            <v>16.460671852261918</v>
          </cell>
          <cell r="F11">
            <v>16.668531165667392</v>
          </cell>
          <cell r="G11">
            <v>17.045731970817947</v>
          </cell>
          <cell r="H11">
            <v>16.588541061025481</v>
          </cell>
          <cell r="I11">
            <v>17.366850873524655</v>
          </cell>
          <cell r="J11">
            <v>18.359798924601638</v>
          </cell>
          <cell r="K11">
            <v>19.598759737460814</v>
          </cell>
          <cell r="L11">
            <v>18.483839940939447</v>
          </cell>
          <cell r="M11">
            <v>18.301877692963831</v>
          </cell>
          <cell r="N11">
            <v>17.949179144098359</v>
          </cell>
          <cell r="O11">
            <v>18.209170709933041</v>
          </cell>
        </row>
        <row r="12">
          <cell r="C12">
            <v>219.7795282425239</v>
          </cell>
          <cell r="D12">
            <v>253.11797886476509</v>
          </cell>
          <cell r="E12">
            <v>252.13059542079247</v>
          </cell>
          <cell r="F12">
            <v>254.24768098724277</v>
          </cell>
          <cell r="G12">
            <v>245.98788577200332</v>
          </cell>
          <cell r="H12">
            <v>232.93695001521127</v>
          </cell>
          <cell r="I12">
            <v>238.1010701918772</v>
          </cell>
          <cell r="J12">
            <v>248.48606652279867</v>
          </cell>
          <cell r="K12">
            <v>258.77797644997605</v>
          </cell>
          <cell r="L12">
            <v>251.62543257129488</v>
          </cell>
          <cell r="M12">
            <v>249.44900984702971</v>
          </cell>
          <cell r="N12">
            <v>241.94284264209827</v>
          </cell>
          <cell r="O12">
            <v>240.71135384746316</v>
          </cell>
        </row>
        <row r="13">
          <cell r="C13">
            <v>52.929929756904002</v>
          </cell>
          <cell r="D13">
            <v>53.705883530493935</v>
          </cell>
          <cell r="E13">
            <v>27.863092226158759</v>
          </cell>
          <cell r="F13">
            <v>27.954031812338222</v>
          </cell>
          <cell r="G13">
            <v>24.951544517312872</v>
          </cell>
          <cell r="H13">
            <v>26.336873024871377</v>
          </cell>
          <cell r="I13">
            <v>22.833446135508083</v>
          </cell>
          <cell r="J13">
            <v>21.964873951369722</v>
          </cell>
          <cell r="K13">
            <v>21.790789206609038</v>
          </cell>
          <cell r="L13">
            <v>22.428164407123969</v>
          </cell>
          <cell r="M13">
            <v>19.401484439664252</v>
          </cell>
          <cell r="N13">
            <v>19.690035194551648</v>
          </cell>
          <cell r="O13">
            <v>17.796927516943029</v>
          </cell>
        </row>
        <row r="14">
          <cell r="C14">
            <v>898.91565454142005</v>
          </cell>
          <cell r="D14">
            <v>809.62764395207989</v>
          </cell>
          <cell r="E14">
            <v>596.12765375089987</v>
          </cell>
          <cell r="F14">
            <v>534.13649043467865</v>
          </cell>
          <cell r="G14">
            <v>550.58248440933005</v>
          </cell>
          <cell r="H14">
            <v>555.34428692280699</v>
          </cell>
          <cell r="I14">
            <v>530.6232727876336</v>
          </cell>
          <cell r="J14">
            <v>508.23911024859723</v>
          </cell>
          <cell r="K14">
            <v>484.80553373887551</v>
          </cell>
          <cell r="L14">
            <v>502.6963371222102</v>
          </cell>
          <cell r="M14">
            <v>490.5775231231155</v>
          </cell>
          <cell r="N14">
            <v>467.15345237541601</v>
          </cell>
          <cell r="O14">
            <v>477.79896506904851</v>
          </cell>
        </row>
        <row r="15">
          <cell r="C15">
            <v>597.5895312276399</v>
          </cell>
          <cell r="D15">
            <v>441.81604246360001</v>
          </cell>
          <cell r="E15">
            <v>238.59177601420004</v>
          </cell>
          <cell r="F15">
            <v>248.79526836403869</v>
          </cell>
          <cell r="G15">
            <v>230.32269743757013</v>
          </cell>
          <cell r="H15">
            <v>227.55899011667825</v>
          </cell>
          <cell r="I15">
            <v>229.48664540545349</v>
          </cell>
          <cell r="J15">
            <v>241.28085942976077</v>
          </cell>
          <cell r="K15">
            <v>228.91821217184491</v>
          </cell>
          <cell r="L15">
            <v>231.02928810452815</v>
          </cell>
          <cell r="M15">
            <v>243.57666371805149</v>
          </cell>
          <cell r="N15">
            <v>247.48612786792199</v>
          </cell>
          <cell r="O15">
            <v>238.99046541578679</v>
          </cell>
        </row>
        <row r="16">
          <cell r="C16">
            <v>1998.0402408054795</v>
          </cell>
          <cell r="D16">
            <v>1937.4288709641701</v>
          </cell>
          <cell r="E16">
            <v>1265.7739366792</v>
          </cell>
          <cell r="F16">
            <v>1158.2497532055822</v>
          </cell>
          <cell r="G16">
            <v>1030.3218268260866</v>
          </cell>
          <cell r="H16">
            <v>1024.9047587430396</v>
          </cell>
          <cell r="I16">
            <v>1016.1995372346962</v>
          </cell>
          <cell r="J16">
            <v>942.74142726994717</v>
          </cell>
          <cell r="K16">
            <v>938.67297818480051</v>
          </cell>
          <cell r="L16">
            <v>948.43955646668985</v>
          </cell>
          <cell r="M16">
            <v>920.91470800990817</v>
          </cell>
          <cell r="N16">
            <v>902.55446305049111</v>
          </cell>
          <cell r="O16">
            <v>915.35123027478687</v>
          </cell>
        </row>
        <row r="17">
          <cell r="C17">
            <v>193.12943991200004</v>
          </cell>
          <cell r="D17">
            <v>182.9573646115</v>
          </cell>
          <cell r="E17">
            <v>171.84393394200001</v>
          </cell>
          <cell r="F17">
            <v>180.76461248974996</v>
          </cell>
          <cell r="G17">
            <v>166.73193447400001</v>
          </cell>
          <cell r="H17">
            <v>172.38350982750001</v>
          </cell>
          <cell r="I17">
            <v>177.56675170675001</v>
          </cell>
          <cell r="J17">
            <v>167.63375522700002</v>
          </cell>
          <cell r="K17">
            <v>153.51175103099999</v>
          </cell>
          <cell r="L17">
            <v>163.30975093524998</v>
          </cell>
          <cell r="M17">
            <v>173.61433472025001</v>
          </cell>
          <cell r="N17">
            <v>179.09907664925001</v>
          </cell>
          <cell r="O17">
            <v>184.602472376675</v>
          </cell>
        </row>
        <row r="18">
          <cell r="C18">
            <v>45.938036568500003</v>
          </cell>
          <cell r="D18">
            <v>25.482478692000001</v>
          </cell>
          <cell r="E18">
            <v>13.92327191925</v>
          </cell>
          <cell r="F18">
            <v>19.575392765250005</v>
          </cell>
          <cell r="G18">
            <v>15.56350030025</v>
          </cell>
          <cell r="H18">
            <v>18.221077662500001</v>
          </cell>
          <cell r="I18">
            <v>26.065409658749999</v>
          </cell>
          <cell r="J18">
            <v>19.699335884999996</v>
          </cell>
          <cell r="K18">
            <v>11.699148180000002</v>
          </cell>
          <cell r="L18">
            <v>9.0036505942500007</v>
          </cell>
          <cell r="M18">
            <v>11.885326772500001</v>
          </cell>
          <cell r="N18">
            <v>16.6828969735</v>
          </cell>
          <cell r="O18">
            <v>13.827823429275</v>
          </cell>
        </row>
        <row r="19">
          <cell r="C19">
            <v>33.036827699999996</v>
          </cell>
          <cell r="D19">
            <v>36.490979999999993</v>
          </cell>
          <cell r="E19">
            <v>9.1290558279999985</v>
          </cell>
          <cell r="F19">
            <v>9.8731583603999997</v>
          </cell>
          <cell r="G19">
            <v>8.3620100751999988</v>
          </cell>
          <cell r="H19">
            <v>7.8741557100000001</v>
          </cell>
          <cell r="I19">
            <v>7.2945587979999997</v>
          </cell>
          <cell r="J19">
            <v>7.5338801467999987</v>
          </cell>
          <cell r="K19">
            <v>4.9555839323999997</v>
          </cell>
          <cell r="L19">
            <v>4.0670574172</v>
          </cell>
          <cell r="M19">
            <v>4.1965465667999986</v>
          </cell>
          <cell r="N19">
            <v>2.0152418799999996</v>
          </cell>
          <cell r="O19">
            <v>6.3265955532000007</v>
          </cell>
        </row>
        <row r="20">
          <cell r="C20">
            <v>705.07607139780009</v>
          </cell>
          <cell r="D20">
            <v>629.70490100924997</v>
          </cell>
          <cell r="E20">
            <v>345.21876517560003</v>
          </cell>
          <cell r="F20">
            <v>341.62347265720001</v>
          </cell>
          <cell r="G20">
            <v>326.26833208280004</v>
          </cell>
          <cell r="H20">
            <v>335.52882602879993</v>
          </cell>
          <cell r="I20">
            <v>303.58874154239999</v>
          </cell>
          <cell r="J20">
            <v>298.08929678559991</v>
          </cell>
          <cell r="K20">
            <v>338.11558982080004</v>
          </cell>
          <cell r="L20">
            <v>326.35834013319999</v>
          </cell>
          <cell r="M20">
            <v>324.22629260639997</v>
          </cell>
          <cell r="N20">
            <v>336.3560730655999</v>
          </cell>
          <cell r="O20">
            <v>321.8068348583999</v>
          </cell>
        </row>
        <row r="21">
          <cell r="C21">
            <v>101.44583549999999</v>
          </cell>
          <cell r="D21">
            <v>64.379113125000003</v>
          </cell>
          <cell r="E21">
            <v>44.1486242</v>
          </cell>
          <cell r="F21">
            <v>46.732343</v>
          </cell>
          <cell r="G21">
            <v>51.387441800000005</v>
          </cell>
          <cell r="H21">
            <v>51.7633492</v>
          </cell>
          <cell r="I21">
            <v>41.997885000000004</v>
          </cell>
          <cell r="J21">
            <v>48.259220999999997</v>
          </cell>
          <cell r="K21">
            <v>30.295986400000004</v>
          </cell>
          <cell r="L21">
            <v>26.036460000000005</v>
          </cell>
          <cell r="M21">
            <v>26.155848400000004</v>
          </cell>
          <cell r="N21">
            <v>36.494831400000002</v>
          </cell>
          <cell r="O21">
            <v>26.3091917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21.931883835616436</v>
          </cell>
          <cell r="D23">
            <v>22.187915616438353</v>
          </cell>
          <cell r="E23">
            <v>12.900979397260274</v>
          </cell>
          <cell r="F23">
            <v>12.244607013698628</v>
          </cell>
          <cell r="G23">
            <v>12.039503671232875</v>
          </cell>
          <cell r="H23">
            <v>11.568537205479451</v>
          </cell>
          <cell r="I23">
            <v>9.7474112876712322</v>
          </cell>
          <cell r="J23">
            <v>9.4145352328767125</v>
          </cell>
          <cell r="K23">
            <v>9.2137048767123275</v>
          </cell>
          <cell r="L23">
            <v>9.1663893698630137</v>
          </cell>
          <cell r="M23">
            <v>8.7647286575342438</v>
          </cell>
          <cell r="N23">
            <v>8.6427401095890417</v>
          </cell>
          <cell r="O23">
            <v>8.5207515616438361</v>
          </cell>
        </row>
        <row r="24">
          <cell r="C24">
            <v>1.1101131849315069</v>
          </cell>
          <cell r="D24">
            <v>1.4389775684931507</v>
          </cell>
          <cell r="E24">
            <v>1.0619472945205479</v>
          </cell>
          <cell r="F24">
            <v>1.2847668493150683</v>
          </cell>
          <cell r="G24">
            <v>1.4029662328767125</v>
          </cell>
          <cell r="H24">
            <v>1.3453757876712329</v>
          </cell>
          <cell r="I24">
            <v>1.0901368150684931</v>
          </cell>
          <cell r="J24">
            <v>1.3367089726027397</v>
          </cell>
          <cell r="K24">
            <v>1.3678795890410955</v>
          </cell>
          <cell r="L24">
            <v>1.1293157876712328</v>
          </cell>
          <cell r="M24">
            <v>1.0510499999999998</v>
          </cell>
          <cell r="N24">
            <v>1.0981131164383562</v>
          </cell>
          <cell r="O24">
            <v>1.0304133904109589</v>
          </cell>
        </row>
        <row r="25">
          <cell r="C25">
            <v>59.58925</v>
          </cell>
          <cell r="D25">
            <v>61.291800000000002</v>
          </cell>
          <cell r="E25">
            <v>37.796610000000001</v>
          </cell>
          <cell r="F25">
            <v>38.81814</v>
          </cell>
          <cell r="G25">
            <v>36.264315000000003</v>
          </cell>
          <cell r="H25">
            <v>33.71049</v>
          </cell>
          <cell r="I25">
            <v>31.667429999999996</v>
          </cell>
          <cell r="J25">
            <v>31.667429999999996</v>
          </cell>
          <cell r="K25">
            <v>30.645900000000001</v>
          </cell>
          <cell r="L25">
            <v>30.645900000000001</v>
          </cell>
          <cell r="M25">
            <v>31.667429999999996</v>
          </cell>
          <cell r="N25">
            <v>33.199725000000001</v>
          </cell>
          <cell r="O25">
            <v>34.732019999999999</v>
          </cell>
        </row>
        <row r="26">
          <cell r="C26">
            <v>83.55725000000001</v>
          </cell>
          <cell r="D26">
            <v>85.944600000000008</v>
          </cell>
          <cell r="E26">
            <v>52.999169999999992</v>
          </cell>
          <cell r="F26">
            <v>54.431579999999997</v>
          </cell>
          <cell r="G26">
            <v>50.850554999999993</v>
          </cell>
          <cell r="H26">
            <v>47.269530000000003</v>
          </cell>
          <cell r="I26">
            <v>44.404709999999994</v>
          </cell>
          <cell r="J26">
            <v>44.404709999999994</v>
          </cell>
          <cell r="K26">
            <v>42.972300000000004</v>
          </cell>
          <cell r="L26">
            <v>42.972300000000004</v>
          </cell>
          <cell r="M26">
            <v>44.404709999999994</v>
          </cell>
          <cell r="N26">
            <v>46.553324999999994</v>
          </cell>
          <cell r="O26">
            <v>48.701939999999993</v>
          </cell>
        </row>
        <row r="27">
          <cell r="C27">
            <v>8.0469375000000003</v>
          </cell>
          <cell r="D27">
            <v>8.2768500000000014</v>
          </cell>
          <cell r="E27">
            <v>5.1040574999999997</v>
          </cell>
          <cell r="F27">
            <v>5.2420049999999989</v>
          </cell>
          <cell r="G27">
            <v>4.89713625</v>
          </cell>
          <cell r="H27">
            <v>4.5522675000000001</v>
          </cell>
          <cell r="I27">
            <v>4.2763724999999999</v>
          </cell>
          <cell r="J27">
            <v>4.2763724999999999</v>
          </cell>
          <cell r="K27">
            <v>4.1384249999999998</v>
          </cell>
          <cell r="L27">
            <v>4.1384249999999998</v>
          </cell>
          <cell r="M27">
            <v>4.2763724999999999</v>
          </cell>
          <cell r="N27">
            <v>4.4832937500000005</v>
          </cell>
          <cell r="O27">
            <v>4.6902149999999994</v>
          </cell>
        </row>
        <row r="28">
          <cell r="C28">
            <v>242.06232154199998</v>
          </cell>
          <cell r="D28">
            <v>213.91668648000001</v>
          </cell>
          <cell r="E28">
            <v>161.80318211869997</v>
          </cell>
          <cell r="F28">
            <v>171.06734813810002</v>
          </cell>
          <cell r="G28">
            <v>177.49240953600003</v>
          </cell>
          <cell r="H28">
            <v>190.37042159889998</v>
          </cell>
          <cell r="I28">
            <v>187.90288142890003</v>
          </cell>
          <cell r="J28">
            <v>194.40776128599998</v>
          </cell>
          <cell r="K28">
            <v>327.16093690200012</v>
          </cell>
          <cell r="L28">
            <v>432.84897685500005</v>
          </cell>
          <cell r="M28">
            <v>457.6728301230001</v>
          </cell>
          <cell r="N28">
            <v>445.53453240390002</v>
          </cell>
          <cell r="O28">
            <v>476.87857659120004</v>
          </cell>
        </row>
        <row r="29">
          <cell r="C29">
            <v>2.493795</v>
          </cell>
          <cell r="D29">
            <v>2.0137206999999999</v>
          </cell>
          <cell r="E29">
            <v>4.0878000000000005E-2</v>
          </cell>
          <cell r="F29">
            <v>1.8935999999999998E-2</v>
          </cell>
          <cell r="G29">
            <v>8.8039999999999993E-3</v>
          </cell>
          <cell r="H29">
            <v>1.0645400000000001E-2</v>
          </cell>
          <cell r="I29">
            <v>1.3974800000000001E-2</v>
          </cell>
        </row>
        <row r="30">
          <cell r="C30">
            <v>26.46875</v>
          </cell>
          <cell r="D30">
            <v>27.225000000000001</v>
          </cell>
          <cell r="E30">
            <v>16.78875</v>
          </cell>
          <cell r="F30">
            <v>17.2425</v>
          </cell>
          <cell r="G30">
            <v>16.108125000000001</v>
          </cell>
          <cell r="H30">
            <v>14.973750000000001</v>
          </cell>
          <cell r="I30">
            <v>14.06625</v>
          </cell>
          <cell r="J30">
            <v>14.06625</v>
          </cell>
          <cell r="K30">
            <v>13.612500000000001</v>
          </cell>
          <cell r="L30">
            <v>13.612500000000001</v>
          </cell>
          <cell r="M30">
            <v>14.06625</v>
          </cell>
          <cell r="N30">
            <v>14.746874999999999</v>
          </cell>
          <cell r="O30">
            <v>15.4275</v>
          </cell>
        </row>
        <row r="31">
          <cell r="E31">
            <v>0.45688939685835611</v>
          </cell>
          <cell r="F31">
            <v>0.454108350909041</v>
          </cell>
          <cell r="G31">
            <v>0.40281573768287676</v>
          </cell>
          <cell r="H31">
            <v>0.42659221077904114</v>
          </cell>
          <cell r="I31">
            <v>0.65116843123808243</v>
          </cell>
          <cell r="J31">
            <v>0.62497558141972587</v>
          </cell>
          <cell r="K31">
            <v>0.73386891130109577</v>
          </cell>
          <cell r="L31">
            <v>0.77867162626356157</v>
          </cell>
          <cell r="M31">
            <v>0.81828400490547915</v>
          </cell>
          <cell r="N31">
            <v>0.77216912980438368</v>
          </cell>
          <cell r="O31">
            <v>0.69687748596846577</v>
          </cell>
        </row>
        <row r="32">
          <cell r="E32">
            <v>7.0241993481521909</v>
          </cell>
          <cell r="F32">
            <v>7.0906561274720525</v>
          </cell>
          <cell r="G32">
            <v>6.2612511442208216</v>
          </cell>
          <cell r="H32">
            <v>6.5653344033263012</v>
          </cell>
          <cell r="I32">
            <v>8.8423469620310922</v>
          </cell>
          <cell r="J32">
            <v>8.9823150827741056</v>
          </cell>
          <cell r="K32">
            <v>8.594802029333831</v>
          </cell>
          <cell r="L32">
            <v>9.6687628757169861</v>
          </cell>
          <cell r="M32">
            <v>8.7951561106569862</v>
          </cell>
          <cell r="N32">
            <v>9.1396486646046586</v>
          </cell>
          <cell r="O32">
            <v>8.6315628346086957</v>
          </cell>
        </row>
        <row r="33">
          <cell r="C33">
            <v>0.44816188520547945</v>
          </cell>
          <cell r="D33">
            <v>0.49145247671232878</v>
          </cell>
          <cell r="E33">
            <v>0.31739327013698632</v>
          </cell>
          <cell r="F33">
            <v>0.11726840219178081</v>
          </cell>
          <cell r="G33">
            <v>8.5305501369862993E-2</v>
          </cell>
          <cell r="H33">
            <v>8.699768219178082E-2</v>
          </cell>
          <cell r="I33">
            <v>5.4659072876712324E-2</v>
          </cell>
          <cell r="J33">
            <v>5.7075100273972605E-2</v>
          </cell>
          <cell r="K33">
            <v>5.7666713424657533E-2</v>
          </cell>
          <cell r="L33">
            <v>5.2973842191780814E-2</v>
          </cell>
          <cell r="M33">
            <v>3.3337919999999993E-2</v>
          </cell>
          <cell r="N33">
            <v>4.432946958904109E-2</v>
          </cell>
          <cell r="O33">
            <v>3.3157025753424663E-2</v>
          </cell>
        </row>
        <row r="34">
          <cell r="C34">
            <v>0.91675070493150657</v>
          </cell>
          <cell r="D34">
            <v>0.68564795890410946</v>
          </cell>
          <cell r="E34">
            <v>0.25054452986301373</v>
          </cell>
          <cell r="F34">
            <v>0.5081630761643835</v>
          </cell>
          <cell r="G34">
            <v>0.60651953753424648</v>
          </cell>
          <cell r="H34">
            <v>0.70691530520547941</v>
          </cell>
          <cell r="I34">
            <v>0.53782835095890402</v>
          </cell>
          <cell r="J34">
            <v>0.33662919452054796</v>
          </cell>
          <cell r="K34">
            <v>0.32221755616438358</v>
          </cell>
          <cell r="L34">
            <v>0.4275494136986302</v>
          </cell>
          <cell r="M34">
            <v>0.43464959999999997</v>
          </cell>
          <cell r="N34">
            <v>0.3715460383561644</v>
          </cell>
          <cell r="O34">
            <v>0.4477301260273972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0.13772305800000001</v>
          </cell>
          <cell r="D39">
            <v>0.13772305800000001</v>
          </cell>
          <cell r="E39">
            <v>1.0704771E-2</v>
          </cell>
          <cell r="F39">
            <v>8.6732909999999996E-3</v>
          </cell>
          <cell r="G39">
            <v>6.7320990000000001E-3</v>
          </cell>
          <cell r="H39">
            <v>6.7320990000000001E-3</v>
          </cell>
          <cell r="I39">
            <v>3.5945910000000003E-3</v>
          </cell>
          <cell r="J39">
            <v>3.3124410000000006E-3</v>
          </cell>
          <cell r="K39">
            <v>2.8384290000000008E-3</v>
          </cell>
          <cell r="L39">
            <v>1.8057600000000004E-3</v>
          </cell>
          <cell r="M39">
            <v>1.7098289999999999E-3</v>
          </cell>
          <cell r="N39">
            <v>1.5913260000000003E-3</v>
          </cell>
          <cell r="O39">
            <v>1.4671800000000002E-3</v>
          </cell>
        </row>
        <row r="40">
          <cell r="C40">
            <v>3.1165939304999997</v>
          </cell>
          <cell r="D40">
            <v>3.1165939304999997</v>
          </cell>
          <cell r="E40">
            <v>0.24219195974999999</v>
          </cell>
          <cell r="F40">
            <v>0.19622202975</v>
          </cell>
          <cell r="G40">
            <v>0.15238327274999999</v>
          </cell>
          <cell r="H40">
            <v>0.15238327274999999</v>
          </cell>
          <cell r="I40">
            <v>8.1297204749999991E-2</v>
          </cell>
          <cell r="J40">
            <v>7.4912492250000004E-2</v>
          </cell>
          <cell r="K40">
            <v>6.4274240249999989E-2</v>
          </cell>
          <cell r="L40">
            <v>4.0862160000000002E-2</v>
          </cell>
          <cell r="M40">
            <v>3.8735390250000001E-2</v>
          </cell>
          <cell r="N40">
            <v>3.5965746000000007E-2</v>
          </cell>
          <cell r="O40">
            <v>3.3200504999999998E-2</v>
          </cell>
        </row>
        <row r="41">
          <cell r="C41">
            <v>6.4083304109589054</v>
          </cell>
          <cell r="D41">
            <v>6.4831409589041096</v>
          </cell>
          <cell r="E41">
            <v>3.769568506849315</v>
          </cell>
          <cell r="F41">
            <v>3.5777814657534246</v>
          </cell>
          <cell r="G41">
            <v>3.5178518219178079</v>
          </cell>
          <cell r="H41">
            <v>3.3802389863013702</v>
          </cell>
          <cell r="I41">
            <v>2.8481197808219179</v>
          </cell>
          <cell r="J41">
            <v>2.7508559178082197</v>
          </cell>
          <cell r="K41">
            <v>2.6921748082191779</v>
          </cell>
          <cell r="L41">
            <v>2.678349575342466</v>
          </cell>
          <cell r="M41">
            <v>2.5609873561643837</v>
          </cell>
          <cell r="N41">
            <v>2.5126497945205482</v>
          </cell>
          <cell r="O41">
            <v>2.4896990958904111</v>
          </cell>
        </row>
      </sheetData>
      <sheetData sheetId="4"/>
      <sheetData sheetId="5"/>
      <sheetData sheetId="6">
        <row r="3">
          <cell r="B3">
            <v>0</v>
          </cell>
          <cell r="C3">
            <v>0</v>
          </cell>
          <cell r="D3">
            <v>0</v>
          </cell>
          <cell r="E3">
            <v>-1.5940317755412252</v>
          </cell>
          <cell r="F3">
            <v>-5.4083729682752164</v>
          </cell>
          <cell r="G3">
            <v>-8.0817856696321542</v>
          </cell>
          <cell r="H3">
            <v>-13.351681571482914</v>
          </cell>
          <cell r="I3">
            <v>-14.920756377086946</v>
          </cell>
          <cell r="J3">
            <v>-15.397031270009393</v>
          </cell>
          <cell r="K3">
            <v>-15.434900645112066</v>
          </cell>
          <cell r="L3">
            <v>-16.418555956843193</v>
          </cell>
          <cell r="M3">
            <v>-16.281738293215312</v>
          </cell>
          <cell r="N3">
            <v>-14.239533505136933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-2.5899068317812635E-2</v>
          </cell>
          <cell r="F4">
            <v>-0.12063225950532797</v>
          </cell>
          <cell r="G4">
            <v>-0.24164306423244852</v>
          </cell>
          <cell r="H4">
            <v>-0.58477523062902037</v>
          </cell>
          <cell r="I4">
            <v>-0.71074512930317724</v>
          </cell>
          <cell r="J4">
            <v>-0.81995682028355077</v>
          </cell>
          <cell r="K4">
            <v>-0.86955447525269847</v>
          </cell>
          <cell r="L4">
            <v>-0.98027077457663836</v>
          </cell>
          <cell r="M4">
            <v>-1.0659611897444847</v>
          </cell>
          <cell r="N4">
            <v>-1.0647957487262829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-3.4885797446513607</v>
          </cell>
          <cell r="F5">
            <v>-8.9053286790704078</v>
          </cell>
          <cell r="G5">
            <v>-16.319380829685542</v>
          </cell>
          <cell r="H5">
            <v>-19.79137722780797</v>
          </cell>
          <cell r="I5">
            <v>-25.671737705463784</v>
          </cell>
          <cell r="J5">
            <v>-31.707957253880522</v>
          </cell>
          <cell r="K5">
            <v>-35.355443953596478</v>
          </cell>
          <cell r="L5">
            <v>-40.658636450002632</v>
          </cell>
          <cell r="M5">
            <v>-43.367924526092793</v>
          </cell>
          <cell r="N5">
            <v>-54.54168270894661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-6.1305240862111532E-2</v>
          </cell>
          <cell r="F6">
            <v>-2.2063669825956822</v>
          </cell>
          <cell r="G6">
            <v>-4.1444979582565793</v>
          </cell>
          <cell r="H6">
            <v>-6.0792954004336934</v>
          </cell>
          <cell r="I6">
            <v>-9.0545479872257602</v>
          </cell>
          <cell r="J6">
            <v>-11.470063109195053</v>
          </cell>
          <cell r="K6">
            <v>-13.890817848098322</v>
          </cell>
          <cell r="L6">
            <v>-18.650301989089712</v>
          </cell>
          <cell r="M6">
            <v>-23.512394783751006</v>
          </cell>
          <cell r="N6">
            <v>-28.899830687919348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-4.3658097966999776</v>
          </cell>
          <cell r="F7">
            <v>-17.299106336113255</v>
          </cell>
          <cell r="G7">
            <v>-34.476185705221724</v>
          </cell>
          <cell r="H7">
            <v>-43.849900311373858</v>
          </cell>
          <cell r="I7">
            <v>-49.38956895629417</v>
          </cell>
          <cell r="J7">
            <v>-49.579147502154228</v>
          </cell>
          <cell r="K7">
            <v>-54.169539041960888</v>
          </cell>
          <cell r="L7">
            <v>-54.128058615780901</v>
          </cell>
          <cell r="M7">
            <v>-18.045504612360673</v>
          </cell>
          <cell r="N7">
            <v>-24.548533840883465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A NH3-N"/>
      <sheetName val="NH3"/>
      <sheetName val="IDA Antal"/>
      <sheetName val="IDA Antal (other)"/>
      <sheetName val="Antal"/>
      <sheetName val="IDA NH3-N StaldLager.mm."/>
      <sheetName val="pct fordeling"/>
      <sheetName val="IDA beregn IEF"/>
      <sheetName val="IEF NH3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V16">
            <v>38.762496302711078</v>
          </cell>
          <cell r="W16">
            <v>36.736298808660386</v>
          </cell>
          <cell r="X16">
            <v>36.600024511652428</v>
          </cell>
          <cell r="Y16">
            <v>35.890663471268518</v>
          </cell>
          <cell r="Z16">
            <v>34.588939066325693</v>
          </cell>
          <cell r="AA16">
            <v>34.624700757011531</v>
          </cell>
          <cell r="AB16">
            <v>34.500282892140184</v>
          </cell>
          <cell r="AC16">
            <v>33.900720912386745</v>
          </cell>
          <cell r="AD16">
            <v>31.10629266970712</v>
          </cell>
          <cell r="AE16">
            <v>31.071655668632392</v>
          </cell>
          <cell r="AF16">
            <v>31.000493691829316</v>
          </cell>
          <cell r="AG16">
            <v>30.241564172806207</v>
          </cell>
          <cell r="AH16">
            <v>30.689344514322944</v>
          </cell>
        </row>
        <row r="17">
          <cell r="V17">
            <v>8.4609941670012763</v>
          </cell>
          <cell r="W17">
            <v>7.9319894304181364</v>
          </cell>
          <cell r="X17">
            <v>5.365489913405157</v>
          </cell>
          <cell r="Y17">
            <v>5.2393747070863519</v>
          </cell>
          <cell r="Z17">
            <v>5.0144089927900071</v>
          </cell>
          <cell r="AA17">
            <v>5.0375712447602581</v>
          </cell>
          <cell r="AB17">
            <v>4.9902207520739363</v>
          </cell>
          <cell r="AC17">
            <v>4.9012250866710296</v>
          </cell>
          <cell r="AD17">
            <v>5.0138103719937757</v>
          </cell>
          <cell r="AE17">
            <v>5.1157587009922523</v>
          </cell>
          <cell r="AF17">
            <v>5.1163919383143037</v>
          </cell>
          <cell r="AG17">
            <v>5.1590342624777064</v>
          </cell>
          <cell r="AH17">
            <v>5.2414247838851926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P EF"/>
      <sheetName val="EMEP EEA 2009 EF"/>
      <sheetName val="EMEP EEA 2013 EF"/>
      <sheetName val="EMEP EEA 2016 EF"/>
      <sheetName val="InputIDA NForbrug"/>
      <sheetName val="IDA NForb ikke landb"/>
      <sheetName val="data"/>
      <sheetName val="Gamle EF øvrig handelsgødning"/>
      <sheetName val="arealsammenhæ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W23">
            <v>206.25200000000004</v>
          </cell>
          <cell r="X23">
            <v>191.755</v>
          </cell>
          <cell r="Y23">
            <v>194.59800000000001</v>
          </cell>
          <cell r="Z23">
            <v>220.40100000000004</v>
          </cell>
          <cell r="AA23">
            <v>210.24923774000055</v>
          </cell>
          <cell r="AB23">
            <v>198.89081848000012</v>
          </cell>
          <cell r="AC23">
            <v>204.59900704000017</v>
          </cell>
          <cell r="AD23">
            <v>198.23764623999978</v>
          </cell>
          <cell r="AE23">
            <v>199.80078421999983</v>
          </cell>
          <cell r="AF23">
            <v>203.91527756999952</v>
          </cell>
          <cell r="AG23">
            <v>210.92075129999949</v>
          </cell>
          <cell r="AH23">
            <v>242.53113118999988</v>
          </cell>
          <cell r="AI23">
            <v>248.68799999999999</v>
          </cell>
        </row>
        <row r="53">
          <cell r="W53">
            <v>2.6021813121812145</v>
          </cell>
          <cell r="X53">
            <v>2.6165680164793619</v>
          </cell>
          <cell r="Y53">
            <v>2.662688208511907</v>
          </cell>
          <cell r="Z53">
            <v>2.4810318464979737</v>
          </cell>
          <cell r="AA53">
            <v>1.8697775092621256</v>
          </cell>
          <cell r="AB53">
            <v>2.389391004043127</v>
          </cell>
          <cell r="AC53">
            <v>2.3262849049995178</v>
          </cell>
          <cell r="AD53">
            <v>2.324171358602952</v>
          </cell>
          <cell r="AE53">
            <v>2.3765437711829378</v>
          </cell>
          <cell r="AF53">
            <v>2.4862333310135498</v>
          </cell>
          <cell r="AG53">
            <v>2.5101369647587268</v>
          </cell>
          <cell r="AH53">
            <v>2.4463367883004405</v>
          </cell>
          <cell r="AI53">
            <v>2.5746397091938493</v>
          </cell>
        </row>
      </sheetData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æg"/>
      <sheetName val="Svin"/>
      <sheetName val="Forskel Ny-Gammel beregn"/>
      <sheetName val="Data fra Torkild"/>
    </sheetNames>
    <sheetDataSet>
      <sheetData sheetId="0">
        <row r="5">
          <cell r="AC5">
            <v>20</v>
          </cell>
          <cell r="AD5">
            <v>20</v>
          </cell>
          <cell r="AE5">
            <v>20</v>
          </cell>
          <cell r="AF5">
            <v>21</v>
          </cell>
          <cell r="AG5">
            <v>21</v>
          </cell>
          <cell r="AH5">
            <v>21</v>
          </cell>
          <cell r="AI5">
            <v>25</v>
          </cell>
          <cell r="AJ5">
            <v>25</v>
          </cell>
          <cell r="AK5">
            <v>25</v>
          </cell>
          <cell r="AL5">
            <v>25</v>
          </cell>
          <cell r="AM5">
            <v>25</v>
          </cell>
          <cell r="AN5">
            <v>25</v>
          </cell>
          <cell r="AO5">
            <v>25</v>
          </cell>
        </row>
        <row r="6">
          <cell r="AC6">
            <v>21</v>
          </cell>
          <cell r="AD6">
            <v>20</v>
          </cell>
          <cell r="AE6">
            <v>20</v>
          </cell>
          <cell r="AF6">
            <v>21</v>
          </cell>
          <cell r="AG6">
            <v>21</v>
          </cell>
          <cell r="AH6">
            <v>21</v>
          </cell>
          <cell r="AI6">
            <v>30</v>
          </cell>
          <cell r="AJ6">
            <v>30</v>
          </cell>
          <cell r="AK6">
            <v>30</v>
          </cell>
          <cell r="AL6">
            <v>30</v>
          </cell>
          <cell r="AM6">
            <v>30</v>
          </cell>
          <cell r="AN6">
            <v>30</v>
          </cell>
          <cell r="AO6">
            <v>30</v>
          </cell>
        </row>
        <row r="7">
          <cell r="AC7">
            <v>1</v>
          </cell>
          <cell r="AD7">
            <v>2</v>
          </cell>
          <cell r="AE7">
            <v>3</v>
          </cell>
          <cell r="AF7">
            <v>3</v>
          </cell>
          <cell r="AG7">
            <v>3</v>
          </cell>
          <cell r="AH7">
            <v>3</v>
          </cell>
          <cell r="AI7">
            <v>8</v>
          </cell>
          <cell r="AJ7">
            <v>6</v>
          </cell>
          <cell r="AK7">
            <v>6</v>
          </cell>
          <cell r="AL7">
            <v>6</v>
          </cell>
          <cell r="AM7">
            <v>4</v>
          </cell>
          <cell r="AN7">
            <v>4</v>
          </cell>
          <cell r="AO7">
            <v>4</v>
          </cell>
        </row>
        <row r="8">
          <cell r="AC8">
            <v>2</v>
          </cell>
          <cell r="AD8">
            <v>3</v>
          </cell>
          <cell r="AE8">
            <v>4</v>
          </cell>
          <cell r="AF8">
            <v>4</v>
          </cell>
          <cell r="AG8">
            <v>4</v>
          </cell>
          <cell r="AH8">
            <v>4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C9">
            <v>5</v>
          </cell>
          <cell r="AD9">
            <v>6</v>
          </cell>
          <cell r="AE9">
            <v>6</v>
          </cell>
          <cell r="AF9">
            <v>7</v>
          </cell>
          <cell r="AG9">
            <v>7</v>
          </cell>
          <cell r="AH9">
            <v>7</v>
          </cell>
          <cell r="AI9">
            <v>10</v>
          </cell>
          <cell r="AJ9">
            <v>15</v>
          </cell>
          <cell r="AK9">
            <v>15</v>
          </cell>
          <cell r="AL9">
            <v>15</v>
          </cell>
          <cell r="AM9">
            <v>15</v>
          </cell>
          <cell r="AN9">
            <v>15</v>
          </cell>
          <cell r="AO9">
            <v>15</v>
          </cell>
        </row>
        <row r="10">
          <cell r="AC10">
            <v>6</v>
          </cell>
          <cell r="AD10">
            <v>7</v>
          </cell>
          <cell r="AE10">
            <v>7</v>
          </cell>
          <cell r="AF10">
            <v>7</v>
          </cell>
          <cell r="AG10">
            <v>7</v>
          </cell>
          <cell r="AH10">
            <v>7</v>
          </cell>
          <cell r="AI10">
            <v>3</v>
          </cell>
          <cell r="AJ10">
            <v>3</v>
          </cell>
          <cell r="AK10">
            <v>3</v>
          </cell>
          <cell r="AL10">
            <v>3</v>
          </cell>
          <cell r="AM10">
            <v>3</v>
          </cell>
          <cell r="AN10">
            <v>3</v>
          </cell>
          <cell r="AO10">
            <v>3</v>
          </cell>
        </row>
        <row r="51"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2</v>
          </cell>
          <cell r="AJ51">
            <v>5.6589571647575925</v>
          </cell>
          <cell r="AK51">
            <v>10.108570923568976</v>
          </cell>
          <cell r="AL51">
            <v>12.852924672487173</v>
          </cell>
          <cell r="AM51">
            <v>15.975563284877069</v>
          </cell>
          <cell r="AN51">
            <v>12.903612733286613</v>
          </cell>
          <cell r="AO51">
            <v>8.0685624886904161</v>
          </cell>
        </row>
        <row r="59">
          <cell r="AC59">
            <v>14.084200000000001</v>
          </cell>
          <cell r="AD59">
            <v>14.5898</v>
          </cell>
          <cell r="AE59">
            <v>14.7258</v>
          </cell>
          <cell r="AF59">
            <v>14.428958712171038</v>
          </cell>
          <cell r="AG59">
            <v>14.415751694436182</v>
          </cell>
          <cell r="AH59">
            <v>14.406567160808482</v>
          </cell>
          <cell r="AI59">
            <v>13.150980559596697</v>
          </cell>
          <cell r="AJ59">
            <v>13.326529928320561</v>
          </cell>
          <cell r="AK59">
            <v>13.182933081626995</v>
          </cell>
          <cell r="AL59">
            <v>13.092484708262514</v>
          </cell>
          <cell r="AM59">
            <v>12.988523925064992</v>
          </cell>
          <cell r="AN59">
            <v>13.093062513659067</v>
          </cell>
          <cell r="AO59">
            <v>13.25933646521543</v>
          </cell>
        </row>
        <row r="60">
          <cell r="AC60">
            <v>6.66</v>
          </cell>
          <cell r="AD60">
            <v>6.5</v>
          </cell>
          <cell r="AE60">
            <v>6.37</v>
          </cell>
          <cell r="AF60">
            <v>6.37</v>
          </cell>
          <cell r="AG60">
            <v>6.37</v>
          </cell>
          <cell r="AH60">
            <v>6.37</v>
          </cell>
          <cell r="AI60">
            <v>6.65</v>
          </cell>
          <cell r="AJ60">
            <v>6.65</v>
          </cell>
          <cell r="AK60">
            <v>6.65</v>
          </cell>
          <cell r="AL60">
            <v>6.65</v>
          </cell>
          <cell r="AM60">
            <v>6.65</v>
          </cell>
          <cell r="AN60">
            <v>6.65</v>
          </cell>
          <cell r="AO60">
            <v>6.65</v>
          </cell>
        </row>
      </sheetData>
      <sheetData sheetId="1">
        <row r="5">
          <cell r="AC5">
            <v>7</v>
          </cell>
          <cell r="AD5">
            <v>7</v>
          </cell>
          <cell r="AE5">
            <v>8</v>
          </cell>
          <cell r="AF5">
            <v>10</v>
          </cell>
          <cell r="AG5">
            <v>10</v>
          </cell>
          <cell r="AH5">
            <v>10</v>
          </cell>
          <cell r="AI5">
            <v>14</v>
          </cell>
          <cell r="AJ5">
            <v>14</v>
          </cell>
          <cell r="AK5">
            <v>14</v>
          </cell>
          <cell r="AL5">
            <v>14</v>
          </cell>
          <cell r="AM5">
            <v>14</v>
          </cell>
          <cell r="AN5">
            <v>14</v>
          </cell>
          <cell r="AO5">
            <v>14</v>
          </cell>
        </row>
        <row r="6">
          <cell r="AC6">
            <v>7</v>
          </cell>
          <cell r="AD6">
            <v>8</v>
          </cell>
          <cell r="AE6">
            <v>8</v>
          </cell>
          <cell r="AF6">
            <v>9</v>
          </cell>
          <cell r="AG6">
            <v>9</v>
          </cell>
          <cell r="AH6">
            <v>9</v>
          </cell>
          <cell r="AI6">
            <v>11</v>
          </cell>
          <cell r="AJ6">
            <v>11</v>
          </cell>
          <cell r="AK6">
            <v>11</v>
          </cell>
          <cell r="AL6">
            <v>11</v>
          </cell>
          <cell r="AM6">
            <v>11</v>
          </cell>
          <cell r="AN6">
            <v>11</v>
          </cell>
          <cell r="AO6">
            <v>11</v>
          </cell>
        </row>
        <row r="7">
          <cell r="AC7">
            <v>0</v>
          </cell>
          <cell r="AD7">
            <v>1</v>
          </cell>
          <cell r="AE7">
            <v>2</v>
          </cell>
          <cell r="AF7">
            <v>2</v>
          </cell>
          <cell r="AG7">
            <v>2</v>
          </cell>
          <cell r="AH7">
            <v>2</v>
          </cell>
          <cell r="AI7">
            <v>2</v>
          </cell>
          <cell r="AJ7">
            <v>2</v>
          </cell>
          <cell r="AK7">
            <v>2</v>
          </cell>
          <cell r="AL7">
            <v>2</v>
          </cell>
          <cell r="AM7">
            <v>2</v>
          </cell>
          <cell r="AN7">
            <v>2</v>
          </cell>
          <cell r="AO7">
            <v>2</v>
          </cell>
        </row>
        <row r="8">
          <cell r="AC8">
            <v>0</v>
          </cell>
          <cell r="AD8">
            <v>2</v>
          </cell>
          <cell r="AE8">
            <v>3</v>
          </cell>
          <cell r="AF8">
            <v>3</v>
          </cell>
          <cell r="AG8">
            <v>3</v>
          </cell>
          <cell r="AH8">
            <v>3</v>
          </cell>
          <cell r="AI8">
            <v>3</v>
          </cell>
          <cell r="AJ8">
            <v>3</v>
          </cell>
          <cell r="AK8">
            <v>3</v>
          </cell>
          <cell r="AL8">
            <v>3</v>
          </cell>
          <cell r="AM8">
            <v>3</v>
          </cell>
          <cell r="AN8">
            <v>3</v>
          </cell>
          <cell r="AO8">
            <v>3</v>
          </cell>
        </row>
        <row r="9">
          <cell r="AC9">
            <v>1</v>
          </cell>
          <cell r="AD9">
            <v>1</v>
          </cell>
          <cell r="AE9">
            <v>1</v>
          </cell>
          <cell r="AF9">
            <v>2</v>
          </cell>
          <cell r="AG9">
            <v>2</v>
          </cell>
          <cell r="AH9">
            <v>2</v>
          </cell>
          <cell r="AI9">
            <v>2</v>
          </cell>
          <cell r="AJ9">
            <v>2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</row>
        <row r="10">
          <cell r="AC10">
            <v>2</v>
          </cell>
          <cell r="AD10">
            <v>2</v>
          </cell>
          <cell r="AE10">
            <v>2</v>
          </cell>
          <cell r="AF10">
            <v>2</v>
          </cell>
          <cell r="AG10">
            <v>2</v>
          </cell>
          <cell r="AH10">
            <v>2</v>
          </cell>
          <cell r="AI10">
            <v>5</v>
          </cell>
          <cell r="AJ10">
            <v>5</v>
          </cell>
          <cell r="AK10">
            <v>5</v>
          </cell>
          <cell r="AL10">
            <v>5</v>
          </cell>
          <cell r="AM10">
            <v>5</v>
          </cell>
          <cell r="AN10">
            <v>5</v>
          </cell>
          <cell r="AO10">
            <v>5</v>
          </cell>
        </row>
        <row r="51"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</v>
          </cell>
          <cell r="AJ51">
            <v>1</v>
          </cell>
          <cell r="AK51">
            <v>1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</row>
        <row r="59">
          <cell r="AC59">
            <v>11.086900000000002</v>
          </cell>
          <cell r="AD59">
            <v>11.132299999999999</v>
          </cell>
          <cell r="AE59">
            <v>11.331900000000001</v>
          </cell>
          <cell r="AF59">
            <v>11.112912782626786</v>
          </cell>
          <cell r="AG59">
            <v>11.10093214581485</v>
          </cell>
          <cell r="AH59">
            <v>11.089509225901477</v>
          </cell>
          <cell r="AI59">
            <v>10.712802055091636</v>
          </cell>
          <cell r="AJ59">
            <v>10.709087566152558</v>
          </cell>
          <cell r="AK59">
            <v>10.70450079384919</v>
          </cell>
          <cell r="AL59">
            <v>10.701958967259179</v>
          </cell>
          <cell r="AM59">
            <v>10.69984076972232</v>
          </cell>
          <cell r="AN59">
            <v>10.691987698880103</v>
          </cell>
          <cell r="AO59">
            <v>10.690341714065573</v>
          </cell>
        </row>
        <row r="60">
          <cell r="AC60">
            <v>6.66</v>
          </cell>
          <cell r="AD60">
            <v>6.5</v>
          </cell>
          <cell r="AE60">
            <v>6.37</v>
          </cell>
          <cell r="AF60">
            <v>6.37</v>
          </cell>
          <cell r="AG60">
            <v>6.37</v>
          </cell>
          <cell r="AH60">
            <v>6.37</v>
          </cell>
          <cell r="AI60">
            <v>6.17</v>
          </cell>
          <cell r="AJ60">
            <v>6.17</v>
          </cell>
          <cell r="AK60">
            <v>6.17</v>
          </cell>
          <cell r="AL60">
            <v>6.17</v>
          </cell>
          <cell r="AM60">
            <v>6.17</v>
          </cell>
          <cell r="AN60">
            <v>6.17</v>
          </cell>
          <cell r="AO60">
            <v>6.17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Annex 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4">
          <cell r="H14">
            <v>1.02766583340844E-2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1.01749941404969E-5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2.98404828156754E-4</v>
          </cell>
        </row>
        <row r="21">
          <cell r="H21">
            <v>4.7601412005185001E-3</v>
          </cell>
        </row>
        <row r="22">
          <cell r="H22">
            <v>2.3272986597718299E-4</v>
          </cell>
        </row>
        <row r="23">
          <cell r="H23">
            <v>1.7056958974360601E-3</v>
          </cell>
        </row>
        <row r="24">
          <cell r="H24">
            <v>0.14309672841871299</v>
          </cell>
        </row>
        <row r="25">
          <cell r="H25">
            <v>1.3894934555795199E-5</v>
          </cell>
        </row>
        <row r="26">
          <cell r="H26">
            <v>1.5363800304420499E-4</v>
          </cell>
        </row>
        <row r="27">
          <cell r="H27">
            <v>2.3096334518072301</v>
          </cell>
        </row>
        <row r="28">
          <cell r="H28">
            <v>9.8530844512544999E-2</v>
          </cell>
        </row>
        <row r="29">
          <cell r="H29">
            <v>1.37374420415624E-2</v>
          </cell>
        </row>
        <row r="30">
          <cell r="H30">
            <v>1.1099329115211299E-3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6.2735284080000001E-4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3.0202513782173899E-2</v>
          </cell>
        </row>
        <row r="40">
          <cell r="H40">
            <v>1.3755901560742799E-4</v>
          </cell>
        </row>
        <row r="41">
          <cell r="H41">
            <v>1.47491612432214</v>
          </cell>
        </row>
        <row r="42">
          <cell r="H42">
            <v>2.8793014843334498E-5</v>
          </cell>
        </row>
        <row r="43">
          <cell r="H43">
            <v>0.13956648999999999</v>
          </cell>
        </row>
        <row r="44">
          <cell r="H44">
            <v>3.0620145639127798E-3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8.5347634826111703E-4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0.11600000000000001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0.35270000000000001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7.9000000000000001E-2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IE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4.4880600569999998E-2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4.9869917999999999E-2</v>
          </cell>
        </row>
        <row r="112">
          <cell r="H112">
            <v>6.5171333571428596</v>
          </cell>
        </row>
        <row r="113">
          <cell r="H113">
            <v>20.9053458327251</v>
          </cell>
        </row>
        <row r="114">
          <cell r="H114">
            <v>0.3523</v>
          </cell>
        </row>
        <row r="115">
          <cell r="H115">
            <v>0.18872</v>
          </cell>
        </row>
        <row r="116">
          <cell r="H116">
            <v>2.2100206477046598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5.33691867857143</v>
          </cell>
        </row>
        <row r="122">
          <cell r="H122" t="str">
            <v>NA</v>
          </cell>
        </row>
        <row r="123">
          <cell r="H123">
            <v>0.12695985900000001</v>
          </cell>
        </row>
        <row r="124">
          <cell r="H124">
            <v>0.26000285714285698</v>
          </cell>
        </row>
        <row r="125">
          <cell r="H125" t="str">
            <v>NE</v>
          </cell>
        </row>
        <row r="126">
          <cell r="H126">
            <v>0.526603518732917</v>
          </cell>
        </row>
        <row r="127">
          <cell r="H127">
            <v>1.4820802578062501E-3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1.4478E-3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26">
        <row r="14">
          <cell r="H14">
            <v>1.06054188937859E-2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1.7907993343954401E-5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7.51862917837371E-5</v>
          </cell>
        </row>
        <row r="21">
          <cell r="H21">
            <v>5.58015893906799E-3</v>
          </cell>
        </row>
        <row r="22">
          <cell r="H22">
            <v>2.6421690179582303E-4</v>
          </cell>
        </row>
        <row r="23">
          <cell r="H23">
            <v>1.82142578289974E-3</v>
          </cell>
        </row>
        <row r="24">
          <cell r="H24">
            <v>0.16800425200132801</v>
          </cell>
        </row>
        <row r="25">
          <cell r="H25">
            <v>2.5873535999999998E-6</v>
          </cell>
        </row>
        <row r="26">
          <cell r="H26">
            <v>1.47528912E-4</v>
          </cell>
        </row>
        <row r="27">
          <cell r="H27">
            <v>2.2163156035161098</v>
          </cell>
        </row>
        <row r="28">
          <cell r="H28">
            <v>9.5551990021808794E-2</v>
          </cell>
        </row>
        <row r="29">
          <cell r="H29">
            <v>1.4376303997842199E-2</v>
          </cell>
        </row>
        <row r="30">
          <cell r="H30">
            <v>1.1600822303246799E-3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6.1287651600000004E-4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3.5209755000000002E-2</v>
          </cell>
        </row>
        <row r="40">
          <cell r="H40">
            <v>1.5170416095819299E-4</v>
          </cell>
        </row>
        <row r="41">
          <cell r="H41">
            <v>1.5606805492199101</v>
          </cell>
        </row>
        <row r="42">
          <cell r="H42">
            <v>3.0313351937015401E-5</v>
          </cell>
        </row>
        <row r="43">
          <cell r="H43">
            <v>0.13901552297881001</v>
          </cell>
        </row>
        <row r="44">
          <cell r="H44">
            <v>3.25263565766054E-3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6.16502458296197E-4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0.123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0.3528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8.7999999999999995E-2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IE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4.5610195749999999E-2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4.6970657999999998E-2</v>
          </cell>
        </row>
        <row r="112">
          <cell r="H112">
            <v>6.0925571428571397</v>
          </cell>
        </row>
        <row r="113">
          <cell r="H113">
            <v>20.503164387580899</v>
          </cell>
        </row>
        <row r="114">
          <cell r="H114">
            <v>0.39949000000000001</v>
          </cell>
        </row>
        <row r="115">
          <cell r="H115">
            <v>0.22856000000000001</v>
          </cell>
        </row>
        <row r="116">
          <cell r="H116">
            <v>2.0916401293373701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5.3376041428571401</v>
          </cell>
        </row>
        <row r="122">
          <cell r="H122" t="str">
            <v>NA</v>
          </cell>
        </row>
        <row r="123">
          <cell r="H123">
            <v>0.1287954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0.56239222361413399</v>
          </cell>
        </row>
        <row r="127">
          <cell r="H127">
            <v>1.62885232569332E-3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2.1204000000000001E-3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27">
        <row r="14">
          <cell r="H14">
            <v>1.13246564613983E-2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7.4739999748858803E-5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 t="str">
            <v>NA</v>
          </cell>
        </row>
        <row r="21">
          <cell r="H21">
            <v>5.0495491100442103E-3</v>
          </cell>
        </row>
        <row r="22">
          <cell r="H22">
            <v>1.6096479945912599E-3</v>
          </cell>
        </row>
        <row r="23">
          <cell r="H23">
            <v>1.9703978595132202E-3</v>
          </cell>
        </row>
        <row r="24">
          <cell r="H24">
            <v>0.168631251064775</v>
          </cell>
        </row>
        <row r="25">
          <cell r="H25">
            <v>1.1941632000000001E-6</v>
          </cell>
        </row>
        <row r="26">
          <cell r="H26">
            <v>1.574305152E-4</v>
          </cell>
        </row>
        <row r="27">
          <cell r="H27">
            <v>2.1312587112014301</v>
          </cell>
        </row>
        <row r="28">
          <cell r="H28">
            <v>9.5336045570873301E-2</v>
          </cell>
        </row>
        <row r="29">
          <cell r="H29">
            <v>1.6346147452954998E-2</v>
          </cell>
        </row>
        <row r="30">
          <cell r="H30">
            <v>1.2256555178456799E-3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6.1510750559999995E-4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3.7316839329184497E-2</v>
          </cell>
        </row>
        <row r="40">
          <cell r="H40">
            <v>1.6101872369492901E-4</v>
          </cell>
        </row>
        <row r="41">
          <cell r="H41">
            <v>1.8844579876438099</v>
          </cell>
        </row>
        <row r="42">
          <cell r="H42">
            <v>3.22023130166029E-5</v>
          </cell>
        </row>
        <row r="43">
          <cell r="H43">
            <v>0.13940630394583201</v>
          </cell>
        </row>
        <row r="44">
          <cell r="H44">
            <v>3.4343277587341502E-3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6.3978405108406603E-4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0.109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0.36299999999999999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0.107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IE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4.2991097130000003E-2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4.9067423999999998E-2</v>
          </cell>
        </row>
        <row r="112">
          <cell r="H112">
            <v>6.2918675714285701</v>
          </cell>
        </row>
        <row r="113">
          <cell r="H113">
            <v>21.967170552935301</v>
          </cell>
        </row>
        <row r="114">
          <cell r="H114">
            <v>0.44680999999999998</v>
          </cell>
        </row>
        <row r="115">
          <cell r="H115">
            <v>0.22328000000000001</v>
          </cell>
        </row>
        <row r="116">
          <cell r="H116">
            <v>1.9850596677852801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5.2576088214285699</v>
          </cell>
        </row>
        <row r="122">
          <cell r="H122" t="str">
            <v>NA</v>
          </cell>
        </row>
        <row r="123">
          <cell r="H123">
            <v>0.111442446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0.63099244489942197</v>
          </cell>
        </row>
        <row r="127">
          <cell r="H127">
            <v>1.6283827596040999E-3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2.4396000000000001E-3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28">
        <row r="14">
          <cell r="H14">
            <v>1.17752651924098E-2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1.8906997153710698E-5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2.4864799665983199E-2</v>
          </cell>
        </row>
        <row r="21">
          <cell r="H21">
            <v>2.5035005042933199E-3</v>
          </cell>
        </row>
        <row r="22">
          <cell r="H22">
            <v>1.1769698228171E-4</v>
          </cell>
        </row>
        <row r="23">
          <cell r="H23">
            <v>2.0497438488239999E-3</v>
          </cell>
        </row>
        <row r="24">
          <cell r="H24">
            <v>0.20848233482949</v>
          </cell>
        </row>
        <row r="25">
          <cell r="H25">
            <v>1.33845792E-5</v>
          </cell>
        </row>
        <row r="26">
          <cell r="H26">
            <v>1.400156352E-4</v>
          </cell>
        </row>
        <row r="27">
          <cell r="H27">
            <v>1.9717880734258799</v>
          </cell>
        </row>
        <row r="28">
          <cell r="H28">
            <v>8.5369215569875201E-2</v>
          </cell>
        </row>
        <row r="29">
          <cell r="H29">
            <v>1.7568798522165599E-2</v>
          </cell>
        </row>
        <row r="30">
          <cell r="H30">
            <v>1.2202114781825701E-3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6.3971295360000003E-4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3.9393900000000003E-2</v>
          </cell>
        </row>
        <row r="40">
          <cell r="H40">
            <v>1.6553588269814699E-4</v>
          </cell>
        </row>
        <row r="41">
          <cell r="H41">
            <v>1.7875183159542101</v>
          </cell>
        </row>
        <row r="42">
          <cell r="H42">
            <v>3.3944516506675001E-5</v>
          </cell>
        </row>
        <row r="43">
          <cell r="H43">
            <v>0.14059408145161301</v>
          </cell>
        </row>
        <row r="44">
          <cell r="H44">
            <v>3.5850780271713301E-3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7.8299678755772595E-4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0.155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0.200686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0.111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IE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4.1997714105E-2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4.5989558999999999E-2</v>
          </cell>
        </row>
        <row r="112">
          <cell r="H112">
            <v>6.6399802142857203</v>
          </cell>
        </row>
        <row r="113">
          <cell r="H113">
            <v>21.154552036957099</v>
          </cell>
        </row>
        <row r="114">
          <cell r="H114">
            <v>0.49399999999999999</v>
          </cell>
        </row>
        <row r="115">
          <cell r="H115">
            <v>0.27511999999999998</v>
          </cell>
        </row>
        <row r="116">
          <cell r="H116">
            <v>1.9915743958240599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5.4146778928571404</v>
          </cell>
        </row>
        <row r="122">
          <cell r="H122" t="str">
            <v>NA</v>
          </cell>
        </row>
        <row r="123">
          <cell r="H123">
            <v>0.103207986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0.57902293007984895</v>
          </cell>
        </row>
        <row r="127">
          <cell r="H127">
            <v>1.64879964764097E-3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2.5422000000000001E-3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29">
        <row r="14">
          <cell r="H14">
            <v>1.10398780068044E-2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1.5872992399122399E-5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4.2819397730850903E-2</v>
          </cell>
        </row>
        <row r="21">
          <cell r="H21">
            <v>1.9881001732045601E-3</v>
          </cell>
        </row>
        <row r="22">
          <cell r="H22">
            <v>1.12035946350915E-4</v>
          </cell>
        </row>
        <row r="23">
          <cell r="H23">
            <v>1.54704522840154E-3</v>
          </cell>
        </row>
        <row r="24">
          <cell r="H24">
            <v>0.183578232753488</v>
          </cell>
        </row>
        <row r="25">
          <cell r="H25">
            <v>6.1699445484913598E-6</v>
          </cell>
        </row>
        <row r="26">
          <cell r="H26">
            <v>1.17425861608446E-4</v>
          </cell>
        </row>
        <row r="27">
          <cell r="H27">
            <v>1.8470544152197499</v>
          </cell>
        </row>
        <row r="28">
          <cell r="H28">
            <v>7.6532701115450796E-2</v>
          </cell>
        </row>
        <row r="29">
          <cell r="H29">
            <v>1.7914363442653299E-2</v>
          </cell>
        </row>
        <row r="30">
          <cell r="H30">
            <v>1.1713007348292199E-3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6.2216632800000005E-4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3.7798551478556E-2</v>
          </cell>
        </row>
        <row r="40">
          <cell r="H40">
            <v>1.4702720886485899E-4</v>
          </cell>
        </row>
        <row r="41">
          <cell r="H41">
            <v>1.7083546425473499</v>
          </cell>
        </row>
        <row r="42">
          <cell r="H42">
            <v>3.3708798948064197E-5</v>
          </cell>
        </row>
        <row r="43">
          <cell r="H43">
            <v>0.143521660403226</v>
          </cell>
        </row>
        <row r="44">
          <cell r="H44">
            <v>3.6007872424897399E-3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9.2689941346814104E-4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0.152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0.18868799999999999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0.16500000000000001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4.1039014950000001E-2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3.7603250999999997E-2</v>
          </cell>
        </row>
        <row r="112">
          <cell r="H112">
            <v>4.7772452857142804</v>
          </cell>
        </row>
        <row r="113">
          <cell r="H113">
            <v>20.800951136108601</v>
          </cell>
        </row>
        <row r="114">
          <cell r="H114">
            <v>0.46318999999999999</v>
          </cell>
        </row>
        <row r="115">
          <cell r="H115">
            <v>0.31616</v>
          </cell>
        </row>
        <row r="116">
          <cell r="H116">
            <v>1.90252353853043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5.4090144642857103</v>
          </cell>
        </row>
        <row r="122">
          <cell r="H122" t="str">
            <v>NA</v>
          </cell>
        </row>
        <row r="123">
          <cell r="H123">
            <v>0.121417434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0.62322874939960304</v>
          </cell>
        </row>
        <row r="127">
          <cell r="H127">
            <v>1.7647006507026199E-3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2.5441000000000001E-3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0">
        <row r="14">
          <cell r="H14">
            <v>1.0802779175264199E-2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1.6539002331476401E-5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4.71527012851981E-2</v>
          </cell>
        </row>
        <row r="21">
          <cell r="H21">
            <v>1.5389320605382799E-3</v>
          </cell>
        </row>
        <row r="22">
          <cell r="H22">
            <v>1.13664016023032E-4</v>
          </cell>
        </row>
        <row r="23">
          <cell r="H23">
            <v>1.9124966771292E-3</v>
          </cell>
        </row>
        <row r="24">
          <cell r="H24">
            <v>0.18765037579478</v>
          </cell>
        </row>
        <row r="25">
          <cell r="H25">
            <v>1.1941632000000001E-6</v>
          </cell>
        </row>
        <row r="26">
          <cell r="H26">
            <v>1.1006204160000001E-4</v>
          </cell>
        </row>
        <row r="27">
          <cell r="H27">
            <v>1.6995743982394</v>
          </cell>
        </row>
        <row r="28">
          <cell r="H28">
            <v>6.79739929143756E-2</v>
          </cell>
        </row>
        <row r="29">
          <cell r="H29">
            <v>2.0442586663804298E-2</v>
          </cell>
        </row>
        <row r="30">
          <cell r="H30">
            <v>1.14977916584829E-3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6.5455513200000004E-4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3.6236210395649802E-2</v>
          </cell>
        </row>
        <row r="40">
          <cell r="H40">
            <v>1.51096935517271E-4</v>
          </cell>
        </row>
        <row r="41">
          <cell r="H41">
            <v>1.77985325910692</v>
          </cell>
        </row>
        <row r="42">
          <cell r="H42">
            <v>3.2347202555499101E-5</v>
          </cell>
        </row>
        <row r="43">
          <cell r="H43">
            <v>0.14314101779292801</v>
          </cell>
        </row>
        <row r="44">
          <cell r="H44">
            <v>3.5948500240940702E-3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6.4169932132908001E-4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0.108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0.20316500000000001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0.123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4.0262267800000001E-2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3.5416520999999999E-2</v>
          </cell>
        </row>
        <row r="112">
          <cell r="H112">
            <v>5.7717817142857104</v>
          </cell>
        </row>
        <row r="113">
          <cell r="H113">
            <v>20.815439802140801</v>
          </cell>
        </row>
        <row r="114">
          <cell r="H114">
            <v>0.47086</v>
          </cell>
        </row>
        <row r="115">
          <cell r="H115">
            <v>0.27207999999999999</v>
          </cell>
        </row>
        <row r="116">
          <cell r="H116">
            <v>1.86976790732192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5.4070351785714301</v>
          </cell>
        </row>
        <row r="122">
          <cell r="H122" t="str">
            <v>NA</v>
          </cell>
        </row>
        <row r="123">
          <cell r="H123">
            <v>8.8539264000000006E-2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0.60385438300841798</v>
          </cell>
        </row>
        <row r="127">
          <cell r="H127">
            <v>1.8137368874280701E-3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2.7531000000000001E-3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1">
        <row r="14">
          <cell r="H14">
            <v>1.419258846656E-2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8.9814843135406802E-6</v>
          </cell>
        </row>
        <row r="18">
          <cell r="H18" t="str">
            <v>NO</v>
          </cell>
        </row>
        <row r="19">
          <cell r="H19">
            <v>5.7774772563837196E-4</v>
          </cell>
        </row>
        <row r="20">
          <cell r="H20">
            <v>5.6818957155979802E-2</v>
          </cell>
        </row>
        <row r="21">
          <cell r="H21">
            <v>1.2675755607199899E-3</v>
          </cell>
        </row>
        <row r="22">
          <cell r="H22">
            <v>1.9690095393090499E-2</v>
          </cell>
        </row>
        <row r="23">
          <cell r="H23">
            <v>1.80696311237592E-3</v>
          </cell>
        </row>
        <row r="24">
          <cell r="H24">
            <v>0.19355223531840299</v>
          </cell>
        </row>
        <row r="25">
          <cell r="H25">
            <v>6.1698431999999998E-6</v>
          </cell>
        </row>
        <row r="26">
          <cell r="H26">
            <v>9.1900809599999994E-5</v>
          </cell>
        </row>
        <row r="27">
          <cell r="H27">
            <v>1.5542577416750001</v>
          </cell>
        </row>
        <row r="28">
          <cell r="H28">
            <v>5.9687386931479999E-2</v>
          </cell>
        </row>
        <row r="29">
          <cell r="H29">
            <v>2.6127639431702002E-2</v>
          </cell>
        </row>
        <row r="30">
          <cell r="H30">
            <v>1.1340429353195801E-3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6.7400276160000001E-4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3.4161022131566403E-2</v>
          </cell>
        </row>
        <row r="40">
          <cell r="H40">
            <v>1.4597712942841299E-4</v>
          </cell>
        </row>
        <row r="41">
          <cell r="H41">
            <v>1.59349349996234</v>
          </cell>
        </row>
        <row r="42">
          <cell r="H42">
            <v>3.1792472252472598E-5</v>
          </cell>
        </row>
        <row r="43">
          <cell r="H43">
            <v>0.144188402531191</v>
          </cell>
        </row>
        <row r="44">
          <cell r="H44">
            <v>3.5786514951818699E-3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7.7394579367300704E-4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0.105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0.19816500000000001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2.0299999999999999E-2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3.6816978299999997E-2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3.4298397000000001E-2</v>
          </cell>
        </row>
        <row r="112">
          <cell r="H112">
            <v>5.7770347142857101</v>
          </cell>
        </row>
        <row r="113">
          <cell r="H113">
            <v>19.728741317188501</v>
          </cell>
        </row>
        <row r="114">
          <cell r="H114">
            <v>0.47853000000000001</v>
          </cell>
        </row>
        <row r="115">
          <cell r="H115">
            <v>0.27792</v>
          </cell>
        </row>
        <row r="116">
          <cell r="H116">
            <v>1.80505772354919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5.4191331071428603</v>
          </cell>
        </row>
        <row r="122">
          <cell r="H122" t="str">
            <v>NA</v>
          </cell>
        </row>
        <row r="123">
          <cell r="H123">
            <v>8.7635952000000003E-2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0.58448001661723403</v>
          </cell>
        </row>
        <row r="127">
          <cell r="H127">
            <v>1.7551544103296601E-3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2.3161000000000002E-3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2">
        <row r="14">
          <cell r="H14">
            <v>1.48122290214E-2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2.5531544235550399E-6</v>
          </cell>
        </row>
        <row r="18">
          <cell r="H18" t="str">
            <v>NO</v>
          </cell>
        </row>
        <row r="19">
          <cell r="H19">
            <v>2.2049633637629702E-3</v>
          </cell>
        </row>
        <row r="20">
          <cell r="H20">
            <v>2.8113235046298798E-2</v>
          </cell>
        </row>
        <row r="21">
          <cell r="H21">
            <v>1.5829198805571701E-3</v>
          </cell>
        </row>
        <row r="22">
          <cell r="H22">
            <v>3.03853492741228E-2</v>
          </cell>
        </row>
        <row r="23">
          <cell r="H23">
            <v>1.73806059106497E-3</v>
          </cell>
        </row>
        <row r="24">
          <cell r="H24">
            <v>0.154776724924061</v>
          </cell>
        </row>
        <row r="25">
          <cell r="H25">
            <v>1.4429472000000001E-6</v>
          </cell>
        </row>
        <row r="26">
          <cell r="H26">
            <v>1.0040922239999999E-4</v>
          </cell>
        </row>
        <row r="27">
          <cell r="H27">
            <v>1.37962401921893</v>
          </cell>
        </row>
        <row r="28">
          <cell r="H28">
            <v>5.2956172939606902E-2</v>
          </cell>
        </row>
        <row r="29">
          <cell r="H29">
            <v>2.8000164990247101E-2</v>
          </cell>
        </row>
        <row r="30">
          <cell r="H30">
            <v>1.1376999737183701E-3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6.7385211600000004E-4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3.2379232095277599E-2</v>
          </cell>
        </row>
        <row r="40">
          <cell r="H40">
            <v>1.42234253608863E-4</v>
          </cell>
        </row>
        <row r="41">
          <cell r="H41">
            <v>1.52468095755552</v>
          </cell>
        </row>
        <row r="42">
          <cell r="H42">
            <v>3.1590185330362399E-5</v>
          </cell>
        </row>
        <row r="43">
          <cell r="H43">
            <v>0.14429206642032599</v>
          </cell>
        </row>
        <row r="44">
          <cell r="H44">
            <v>3.4925134764779799E-3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7.7196629192156604E-4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0.14391999999999999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0.195497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1.7798999999999999E-2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3.73142557E-2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2.9753513999999998E-2</v>
          </cell>
        </row>
        <row r="112">
          <cell r="H112">
            <v>5.5913971428571401</v>
          </cell>
        </row>
        <row r="113">
          <cell r="H113">
            <v>19.532655640963501</v>
          </cell>
        </row>
        <row r="114">
          <cell r="H114">
            <v>0.48632999999999998</v>
          </cell>
        </row>
        <row r="115">
          <cell r="H115">
            <v>0.34848000000000001</v>
          </cell>
        </row>
        <row r="116">
          <cell r="H116">
            <v>1.8325076192486101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5.4005830714285699</v>
          </cell>
        </row>
        <row r="122">
          <cell r="H122" t="str">
            <v>NA</v>
          </cell>
        </row>
        <row r="123">
          <cell r="H123">
            <v>0.100711944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0.55934033355801904</v>
          </cell>
        </row>
        <row r="127">
          <cell r="H127">
            <v>1.8911093579300901E-3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2.3522E-3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3">
        <row r="14">
          <cell r="H14">
            <v>1.5790311119114199E-2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9.62904062889971E-6</v>
          </cell>
        </row>
        <row r="18">
          <cell r="H18" t="str">
            <v>NO</v>
          </cell>
        </row>
        <row r="19">
          <cell r="H19">
            <v>1.53677091165714E-3</v>
          </cell>
        </row>
        <row r="20">
          <cell r="H20">
            <v>2.0186163101377601E-2</v>
          </cell>
        </row>
        <row r="21">
          <cell r="H21">
            <v>2.6326036806564401E-4</v>
          </cell>
        </row>
        <row r="22">
          <cell r="H22">
            <v>4.0129855887156701E-2</v>
          </cell>
        </row>
        <row r="23">
          <cell r="H23">
            <v>1.69158549467859E-3</v>
          </cell>
        </row>
        <row r="24">
          <cell r="H24">
            <v>0.14082670830588001</v>
          </cell>
        </row>
        <row r="25">
          <cell r="H25">
            <v>2.9356512000000001E-6</v>
          </cell>
        </row>
        <row r="26">
          <cell r="H26">
            <v>1.037926848E-4</v>
          </cell>
        </row>
        <row r="27">
          <cell r="H27">
            <v>1.2324308418353001</v>
          </cell>
        </row>
        <row r="28">
          <cell r="H28">
            <v>4.6824804729655903E-2</v>
          </cell>
        </row>
        <row r="29">
          <cell r="H29">
            <v>3.0216958804781601E-2</v>
          </cell>
        </row>
        <row r="30">
          <cell r="H30">
            <v>1.1488437323205799E-3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6.6970224698199496E-4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3.6034493954406603E-2</v>
          </cell>
        </row>
        <row r="40">
          <cell r="H40">
            <v>1.4134051451422701E-4</v>
          </cell>
        </row>
        <row r="41">
          <cell r="H41">
            <v>1.53065444372948</v>
          </cell>
        </row>
        <row r="42">
          <cell r="H42">
            <v>3.1133725019691603E-5</v>
          </cell>
        </row>
        <row r="43">
          <cell r="H43">
            <v>0.144099031073853</v>
          </cell>
        </row>
        <row r="44">
          <cell r="H44">
            <v>3.4497260716856498E-3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8.5603154857428999E-4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0.18274399999999999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2.1000000000000001E-2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3.8240013250000003E-2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2.5374951E-2</v>
          </cell>
        </row>
        <row r="112">
          <cell r="H112">
            <v>5.7676434285714304</v>
          </cell>
        </row>
        <row r="113">
          <cell r="H113">
            <v>19.586462363848401</v>
          </cell>
        </row>
        <row r="114">
          <cell r="H114">
            <v>0.49399999999999999</v>
          </cell>
        </row>
        <row r="115">
          <cell r="H115">
            <v>0.36768000000000001</v>
          </cell>
        </row>
        <row r="116">
          <cell r="H116">
            <v>1.8538056771292599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5.3749233928571396</v>
          </cell>
        </row>
        <row r="122">
          <cell r="H122" t="str">
            <v>NA</v>
          </cell>
        </row>
        <row r="123">
          <cell r="H123">
            <v>0.10883991599999999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0.59851253580736996</v>
          </cell>
        </row>
        <row r="127">
          <cell r="H127">
            <v>1.9702726973992299E-3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2.1773999999999999E-3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4">
        <row r="14">
          <cell r="H14">
            <v>1.43600668330528E-2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1.48638209846208E-5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1.10812674168808E-2</v>
          </cell>
        </row>
        <row r="21">
          <cell r="H21">
            <v>5.8364538971712504E-4</v>
          </cell>
        </row>
        <row r="22">
          <cell r="H22">
            <v>4.0989966252527599E-2</v>
          </cell>
        </row>
        <row r="23">
          <cell r="H23">
            <v>1.6024049551097801E-3</v>
          </cell>
        </row>
        <row r="24">
          <cell r="H24">
            <v>0.131722366102454</v>
          </cell>
        </row>
        <row r="25">
          <cell r="H25">
            <v>4.7766528000000002E-6</v>
          </cell>
        </row>
        <row r="26">
          <cell r="H26">
            <v>6.2195999999999999E-5</v>
          </cell>
        </row>
        <row r="27">
          <cell r="H27">
            <v>1.1271410100599499</v>
          </cell>
        </row>
        <row r="28">
          <cell r="H28">
            <v>4.3109796615257601E-2</v>
          </cell>
        </row>
        <row r="29">
          <cell r="H29">
            <v>3.4999537421994902E-2</v>
          </cell>
        </row>
        <row r="30">
          <cell r="H30">
            <v>1.1725982489814799E-3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6.8142457407737204E-4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3.9898899799388897E-2</v>
          </cell>
        </row>
        <row r="40">
          <cell r="H40">
            <v>1.3921371878499399E-4</v>
          </cell>
        </row>
        <row r="41">
          <cell r="H41">
            <v>1.42207704024169</v>
          </cell>
        </row>
        <row r="42">
          <cell r="H42">
            <v>3.0491437733158501E-5</v>
          </cell>
        </row>
        <row r="43">
          <cell r="H43">
            <v>0.14392506497576099</v>
          </cell>
        </row>
        <row r="44">
          <cell r="H44">
            <v>3.3342929720946899E-3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8.65484391816413E-4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0.11799999999999999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0.18790799999999999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1.7999999999999999E-2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3.2202470150000002E-2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2.5209576000000001E-2</v>
          </cell>
        </row>
        <row r="112">
          <cell r="H112">
            <v>6.1590502142857098</v>
          </cell>
        </row>
        <row r="113">
          <cell r="H113">
            <v>19.7303893345752</v>
          </cell>
        </row>
        <row r="114">
          <cell r="H114">
            <v>0.53729000000000005</v>
          </cell>
        </row>
        <row r="115">
          <cell r="H115">
            <v>0.34736</v>
          </cell>
        </row>
        <row r="116">
          <cell r="H116">
            <v>1.8399143939831799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5.4523814642857102</v>
          </cell>
        </row>
        <row r="122">
          <cell r="H122" t="str">
            <v>NA</v>
          </cell>
        </row>
        <row r="123">
          <cell r="H123">
            <v>0.10716548400000001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0.59098808273293602</v>
          </cell>
        </row>
        <row r="127">
          <cell r="H127">
            <v>2.4283857611731002E-3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2.2058999999999998E-3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5">
        <row r="14">
          <cell r="H14">
            <v>1.5403476989767099E-2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3.72477755282297E-5</v>
          </cell>
        </row>
        <row r="18">
          <cell r="H18" t="str">
            <v>NO</v>
          </cell>
        </row>
        <row r="19">
          <cell r="H19" t="str">
            <v>NA</v>
          </cell>
        </row>
        <row r="20">
          <cell r="H20">
            <v>1.16436776710882E-2</v>
          </cell>
        </row>
        <row r="21">
          <cell r="H21">
            <v>4.2176656851830601E-5</v>
          </cell>
        </row>
        <row r="22">
          <cell r="H22">
            <v>4.3236970545342902E-2</v>
          </cell>
        </row>
        <row r="23">
          <cell r="H23">
            <v>1.6158755551104801E-3</v>
          </cell>
        </row>
        <row r="24">
          <cell r="H24">
            <v>0.25446282779561302</v>
          </cell>
        </row>
        <row r="25">
          <cell r="H25">
            <v>1.10957664E-5</v>
          </cell>
        </row>
        <row r="26">
          <cell r="H26">
            <v>6.8166816000000003E-5</v>
          </cell>
        </row>
        <row r="27">
          <cell r="H27">
            <v>1.0215248184487999</v>
          </cell>
        </row>
        <row r="28">
          <cell r="H28">
            <v>4.0272360980535098E-2</v>
          </cell>
        </row>
        <row r="29">
          <cell r="H29">
            <v>3.7061132640869701E-2</v>
          </cell>
        </row>
        <row r="30">
          <cell r="H30">
            <v>1.1792040950540201E-3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6.7110069426437396E-4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4.48354162979957E-2</v>
          </cell>
        </row>
        <row r="40">
          <cell r="H40">
            <v>1.38667104557403E-4</v>
          </cell>
        </row>
        <row r="41">
          <cell r="H41">
            <v>1.61793066634712</v>
          </cell>
        </row>
        <row r="42">
          <cell r="H42">
            <v>3.01685299588555E-5</v>
          </cell>
        </row>
        <row r="43">
          <cell r="H43">
            <v>0.14666546604684</v>
          </cell>
        </row>
        <row r="44">
          <cell r="H44">
            <v>3.4092641340697102E-3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7.20643365764475E-4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0.14503720000000001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0.242288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1.9300000000000001E-2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3.1953971749999997E-2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3.0243213000000001E-2</v>
          </cell>
        </row>
        <row r="112">
          <cell r="H112">
            <v>6.4280059999999999</v>
          </cell>
        </row>
        <row r="113">
          <cell r="H113">
            <v>19.707243235610399</v>
          </cell>
        </row>
        <row r="114">
          <cell r="H114">
            <v>0.52493999999999996</v>
          </cell>
        </row>
        <row r="115">
          <cell r="H115">
            <v>0.35639999999999999</v>
          </cell>
        </row>
        <row r="116">
          <cell r="H116">
            <v>1.7922011429796301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5.4000506071428598</v>
          </cell>
        </row>
        <row r="122">
          <cell r="H122" t="str">
            <v>NA</v>
          </cell>
        </row>
        <row r="123">
          <cell r="H123">
            <v>9.4182944399999996E-2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0.63327362119447494</v>
          </cell>
        </row>
        <row r="127">
          <cell r="H127">
            <v>2.7492887428213898E-3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2.1261000000000001E-3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6">
        <row r="14">
          <cell r="H14">
            <v>1.5176951461496E-2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2.73122559943458E-6</v>
          </cell>
        </row>
        <row r="18">
          <cell r="H18" t="str">
            <v>NO</v>
          </cell>
        </row>
        <row r="19">
          <cell r="H19">
            <v>1.2127157859096301E-2</v>
          </cell>
        </row>
        <row r="20">
          <cell r="H20">
            <v>1.8461699686642599E-2</v>
          </cell>
        </row>
        <row r="21">
          <cell r="H21">
            <v>8.6069774407506605E-5</v>
          </cell>
        </row>
        <row r="22">
          <cell r="H22">
            <v>4.8623253493660597E-2</v>
          </cell>
        </row>
        <row r="23">
          <cell r="H23">
            <v>1.6153750126419899E-3</v>
          </cell>
        </row>
        <row r="24">
          <cell r="H24">
            <v>0.18074528979479601</v>
          </cell>
        </row>
        <row r="25">
          <cell r="H25">
            <v>1.0448928000000001E-6</v>
          </cell>
        </row>
        <row r="26">
          <cell r="H26">
            <v>7.5182524800000006E-5</v>
          </cell>
        </row>
        <row r="27">
          <cell r="H27">
            <v>0.92342440617325805</v>
          </cell>
        </row>
        <row r="28">
          <cell r="H28">
            <v>3.8882539486204799E-2</v>
          </cell>
        </row>
        <row r="29">
          <cell r="H29">
            <v>4.0082816152776202E-2</v>
          </cell>
        </row>
        <row r="30">
          <cell r="H30">
            <v>1.1790579390876499E-3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6.8509726353195805E-4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5.7321187803210397E-2</v>
          </cell>
        </row>
        <row r="40">
          <cell r="H40">
            <v>1.38821671962241E-4</v>
          </cell>
        </row>
        <row r="41">
          <cell r="H41">
            <v>1.65247367141046</v>
          </cell>
        </row>
        <row r="42">
          <cell r="H42">
            <v>3.0235366013999299E-5</v>
          </cell>
        </row>
        <row r="43">
          <cell r="H43">
            <v>0.14812108694384199</v>
          </cell>
        </row>
        <row r="44">
          <cell r="H44">
            <v>3.4084939831436102E-3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9.5714907404471504E-4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7.8918000000000002E-2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0.174896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1.6E-2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3.0260711150000001E-2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3.1012064999999998E-2</v>
          </cell>
        </row>
        <row r="112">
          <cell r="H112">
            <v>7.1790052857142896</v>
          </cell>
        </row>
        <row r="113">
          <cell r="H113">
            <v>19.898684107675301</v>
          </cell>
        </row>
        <row r="114">
          <cell r="H114">
            <v>0.51870000000000005</v>
          </cell>
        </row>
        <row r="115">
          <cell r="H115">
            <v>0.39312000000000002</v>
          </cell>
        </row>
        <row r="116">
          <cell r="H116">
            <v>1.8042455742919199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5.4069781071428604</v>
          </cell>
        </row>
        <row r="122">
          <cell r="H122" t="str">
            <v>NA</v>
          </cell>
        </row>
        <row r="123">
          <cell r="H123">
            <v>9.2910779999999998E-2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0.652875672476526</v>
          </cell>
        </row>
        <row r="127">
          <cell r="H127">
            <v>3.9897305122496398E-3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2.2553E-3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7">
        <row r="14">
          <cell r="H14">
            <v>1.3904273781064E-2</v>
          </cell>
        </row>
        <row r="15">
          <cell r="H15" t="str">
            <v>NA</v>
          </cell>
        </row>
        <row r="16">
          <cell r="H16" t="str">
            <v>NA</v>
          </cell>
        </row>
        <row r="17">
          <cell r="H17">
            <v>3.36311165891508E-6</v>
          </cell>
        </row>
        <row r="18">
          <cell r="H18" t="str">
            <v>NO</v>
          </cell>
        </row>
        <row r="19">
          <cell r="H19">
            <v>1.48957106399254E-2</v>
          </cell>
        </row>
        <row r="20">
          <cell r="H20">
            <v>1.4336281170400301E-2</v>
          </cell>
        </row>
        <row r="21">
          <cell r="H21">
            <v>1.05718954870883E-4</v>
          </cell>
        </row>
        <row r="22">
          <cell r="H22">
            <v>5.4222125532688799E-2</v>
          </cell>
        </row>
        <row r="23">
          <cell r="H23">
            <v>1.55248888330457E-3</v>
          </cell>
        </row>
        <row r="24">
          <cell r="H24">
            <v>0.222338021427504</v>
          </cell>
        </row>
        <row r="25">
          <cell r="H25" t="str">
            <v>NA</v>
          </cell>
        </row>
        <row r="26">
          <cell r="H26">
            <v>4.9557772800028797E-5</v>
          </cell>
        </row>
        <row r="27">
          <cell r="H27">
            <v>0.84531892210982695</v>
          </cell>
        </row>
        <row r="28">
          <cell r="H28">
            <v>3.9705759718020303E-2</v>
          </cell>
        </row>
        <row r="29">
          <cell r="H29">
            <v>4.2585363473735198E-2</v>
          </cell>
        </row>
        <row r="30">
          <cell r="H30">
            <v>1.2005682330697501E-3</v>
          </cell>
        </row>
        <row r="31">
          <cell r="H31" t="str">
            <v>NA</v>
          </cell>
        </row>
        <row r="32">
          <cell r="H32" t="str">
            <v>NA</v>
          </cell>
        </row>
        <row r="33">
          <cell r="H33" t="str">
            <v>NA</v>
          </cell>
        </row>
        <row r="34">
          <cell r="H34">
            <v>6.5933453658536601E-4</v>
          </cell>
        </row>
        <row r="35">
          <cell r="H35" t="str">
            <v>NO</v>
          </cell>
        </row>
        <row r="36">
          <cell r="H36" t="str">
            <v>NA</v>
          </cell>
        </row>
        <row r="37">
          <cell r="H37" t="str">
            <v>NA</v>
          </cell>
        </row>
        <row r="38">
          <cell r="H38" t="str">
            <v>NO</v>
          </cell>
        </row>
        <row r="39">
          <cell r="H39">
            <v>5.9580385626113598E-2</v>
          </cell>
        </row>
        <row r="40">
          <cell r="H40">
            <v>1.3724118087207301E-4</v>
          </cell>
        </row>
        <row r="41">
          <cell r="H41">
            <v>1.6418815215720299</v>
          </cell>
        </row>
        <row r="42">
          <cell r="H42">
            <v>3.02031911170947E-5</v>
          </cell>
        </row>
        <row r="43">
          <cell r="H43">
            <v>0.14819561145268301</v>
          </cell>
        </row>
        <row r="44">
          <cell r="H44">
            <v>3.3011047323758501E-3</v>
          </cell>
        </row>
        <row r="45">
          <cell r="H45" t="str">
            <v>NA</v>
          </cell>
        </row>
        <row r="46">
          <cell r="H46" t="str">
            <v>IE</v>
          </cell>
        </row>
        <row r="47">
          <cell r="H47">
            <v>1.7316742360768201E-3</v>
          </cell>
        </row>
        <row r="48">
          <cell r="H48" t="str">
            <v>NA</v>
          </cell>
        </row>
        <row r="49">
          <cell r="H49" t="str">
            <v>NO</v>
          </cell>
        </row>
        <row r="50">
          <cell r="H50" t="str">
            <v>NO</v>
          </cell>
        </row>
        <row r="51">
          <cell r="H51" t="str">
            <v>NA</v>
          </cell>
        </row>
        <row r="52">
          <cell r="H52" t="str">
            <v>NA</v>
          </cell>
        </row>
        <row r="53">
          <cell r="H53" t="str">
            <v>NA</v>
          </cell>
        </row>
        <row r="54">
          <cell r="H54" t="str">
            <v>NA</v>
          </cell>
        </row>
        <row r="55">
          <cell r="H55" t="str">
            <v>NA</v>
          </cell>
        </row>
        <row r="56">
          <cell r="H56" t="str">
            <v>NO</v>
          </cell>
        </row>
        <row r="57">
          <cell r="H57" t="str">
            <v>IE</v>
          </cell>
        </row>
        <row r="58">
          <cell r="H58" t="str">
            <v>IE</v>
          </cell>
        </row>
        <row r="59">
          <cell r="H59">
            <v>6.8386000000000002E-2</v>
          </cell>
        </row>
        <row r="60">
          <cell r="H60" t="str">
            <v>NA</v>
          </cell>
        </row>
        <row r="61">
          <cell r="H61" t="str">
            <v>NA</v>
          </cell>
        </row>
        <row r="62">
          <cell r="H62" t="str">
            <v>NA</v>
          </cell>
        </row>
        <row r="63">
          <cell r="H63">
            <v>0.19089999999999999</v>
          </cell>
        </row>
        <row r="64">
          <cell r="H64" t="str">
            <v>NO</v>
          </cell>
        </row>
        <row r="65">
          <cell r="H65" t="str">
            <v>NO</v>
          </cell>
        </row>
        <row r="66">
          <cell r="H66" t="str">
            <v>NO</v>
          </cell>
        </row>
        <row r="67">
          <cell r="H67" t="str">
            <v>NO</v>
          </cell>
        </row>
        <row r="68">
          <cell r="H68" t="str">
            <v>NO</v>
          </cell>
        </row>
        <row r="69">
          <cell r="H69" t="str">
            <v>NO</v>
          </cell>
        </row>
        <row r="70">
          <cell r="H70">
            <v>8.9999999999999993E-3</v>
          </cell>
        </row>
        <row r="71">
          <cell r="H71" t="str">
            <v>NA</v>
          </cell>
        </row>
        <row r="72">
          <cell r="H72" t="str">
            <v>NE</v>
          </cell>
        </row>
        <row r="73">
          <cell r="H73" t="str">
            <v>NO</v>
          </cell>
        </row>
        <row r="74">
          <cell r="H74" t="str">
            <v>NO</v>
          </cell>
        </row>
        <row r="75">
          <cell r="H75" t="str">
            <v>NO</v>
          </cell>
        </row>
        <row r="76">
          <cell r="H76" t="str">
            <v>IE</v>
          </cell>
        </row>
        <row r="77">
          <cell r="H77" t="str">
            <v>NO</v>
          </cell>
        </row>
        <row r="78">
          <cell r="H78" t="str">
            <v>NO</v>
          </cell>
        </row>
        <row r="79">
          <cell r="H79" t="str">
            <v>NO</v>
          </cell>
        </row>
        <row r="80">
          <cell r="H80" t="str">
            <v>IE</v>
          </cell>
        </row>
        <row r="81">
          <cell r="H81" t="str">
            <v>NA</v>
          </cell>
        </row>
        <row r="82">
          <cell r="H82" t="str">
            <v>NA</v>
          </cell>
        </row>
        <row r="83">
          <cell r="H83" t="str">
            <v>NA</v>
          </cell>
        </row>
        <row r="84">
          <cell r="H84" t="str">
            <v>NA</v>
          </cell>
        </row>
        <row r="85">
          <cell r="H85" t="str">
            <v>NA</v>
          </cell>
        </row>
        <row r="86">
          <cell r="H86" t="str">
            <v>NA</v>
          </cell>
        </row>
        <row r="87">
          <cell r="H87" t="str">
            <v>NA</v>
          </cell>
        </row>
        <row r="88">
          <cell r="H88" t="str">
            <v>NA</v>
          </cell>
        </row>
        <row r="89">
          <cell r="H89" t="str">
            <v>NA</v>
          </cell>
        </row>
        <row r="90">
          <cell r="H90" t="str">
            <v>NA</v>
          </cell>
        </row>
        <row r="91">
          <cell r="H91">
            <v>3.1501301600000003E-2</v>
          </cell>
        </row>
        <row r="92">
          <cell r="H92" t="str">
            <v>NA</v>
          </cell>
        </row>
        <row r="93">
          <cell r="H93" t="str">
            <v>NA</v>
          </cell>
        </row>
        <row r="94">
          <cell r="H94" t="str">
            <v>NO</v>
          </cell>
        </row>
        <row r="95">
          <cell r="H95" t="str">
            <v>NA</v>
          </cell>
        </row>
        <row r="96">
          <cell r="H96" t="str">
            <v>NO</v>
          </cell>
        </row>
        <row r="97">
          <cell r="H97" t="str">
            <v>NA</v>
          </cell>
        </row>
        <row r="98">
          <cell r="H98">
            <v>2.5798311000000001E-2</v>
          </cell>
        </row>
        <row r="112">
          <cell r="H112">
            <v>7.7748528571428599</v>
          </cell>
        </row>
        <row r="113">
          <cell r="H113">
            <v>20.122561203565098</v>
          </cell>
        </row>
        <row r="114">
          <cell r="H114">
            <v>0.51870000000000005</v>
          </cell>
        </row>
        <row r="115">
          <cell r="H115">
            <v>0.40792</v>
          </cell>
        </row>
        <row r="116">
          <cell r="H116">
            <v>1.7903786796232899</v>
          </cell>
        </row>
        <row r="117">
          <cell r="H117" t="str">
            <v>NA</v>
          </cell>
        </row>
        <row r="118">
          <cell r="H118" t="str">
            <v>NA</v>
          </cell>
        </row>
        <row r="119">
          <cell r="H119" t="str">
            <v>NA</v>
          </cell>
        </row>
        <row r="120">
          <cell r="H120" t="str">
            <v>NA</v>
          </cell>
        </row>
        <row r="121">
          <cell r="H121">
            <v>5.4087886071428599</v>
          </cell>
        </row>
        <row r="122">
          <cell r="H122" t="str">
            <v>NA</v>
          </cell>
        </row>
        <row r="123">
          <cell r="H123">
            <v>0.104494104</v>
          </cell>
        </row>
        <row r="124">
          <cell r="H124">
            <v>0.157857142857143</v>
          </cell>
        </row>
        <row r="125">
          <cell r="H125" t="str">
            <v>NE</v>
          </cell>
        </row>
        <row r="126">
          <cell r="H126">
            <v>0.67791874939960295</v>
          </cell>
        </row>
        <row r="127">
          <cell r="H127">
            <v>4.9406080201869398E-3</v>
          </cell>
        </row>
        <row r="128">
          <cell r="H128" t="str">
            <v>NO</v>
          </cell>
        </row>
        <row r="129">
          <cell r="H129" t="str">
            <v>NO</v>
          </cell>
        </row>
        <row r="130">
          <cell r="H130" t="str">
            <v>NO</v>
          </cell>
        </row>
        <row r="131">
          <cell r="H131" t="str">
            <v>NO</v>
          </cell>
        </row>
        <row r="132">
          <cell r="H132" t="str">
            <v>NO</v>
          </cell>
        </row>
        <row r="133">
          <cell r="H133">
            <v>2.2078000000000002E-3</v>
          </cell>
        </row>
        <row r="134">
          <cell r="H134" t="str">
            <v>NO</v>
          </cell>
        </row>
        <row r="135">
          <cell r="H135" t="str">
            <v>NE</v>
          </cell>
        </row>
        <row r="136">
          <cell r="H136" t="str">
            <v>NE</v>
          </cell>
        </row>
        <row r="137">
          <cell r="H137" t="str">
            <v>NE</v>
          </cell>
        </row>
        <row r="138">
          <cell r="H138" t="str">
            <v>NO</v>
          </cell>
        </row>
        <row r="139">
          <cell r="H139" t="str">
            <v>NE</v>
          </cell>
        </row>
        <row r="140">
          <cell r="H140" t="str">
            <v>NO</v>
          </cell>
        </row>
      </sheetData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0" workbookViewId="0">
      <selection activeCell="O3" sqref="O3"/>
    </sheetView>
  </sheetViews>
  <sheetFormatPr defaultColWidth="9.109375" defaultRowHeight="13.2" x14ac:dyDescent="0.25"/>
  <cols>
    <col min="1" max="1" width="21.33203125" style="3" customWidth="1"/>
    <col min="2" max="14" width="10.109375" style="3" bestFit="1" customWidth="1"/>
    <col min="15" max="16384" width="9.109375" style="3"/>
  </cols>
  <sheetData>
    <row r="1" spans="1:14" ht="13.8" x14ac:dyDescent="0.25">
      <c r="A1" s="6" t="s">
        <v>4</v>
      </c>
    </row>
    <row r="2" spans="1:14" x14ac:dyDescent="0.25">
      <c r="A2" s="8"/>
      <c r="B2" s="8">
        <v>2005</v>
      </c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K2" s="8">
        <v>2014</v>
      </c>
      <c r="L2" s="8">
        <v>2015</v>
      </c>
      <c r="M2" s="8">
        <v>2016</v>
      </c>
      <c r="N2" s="8">
        <v>2017</v>
      </c>
    </row>
    <row r="3" spans="1:14" x14ac:dyDescent="0.25">
      <c r="A3" s="2" t="s">
        <v>5</v>
      </c>
      <c r="B3" s="14">
        <f>'[1]Annex 3D-1'!V5*1000</f>
        <v>564265</v>
      </c>
      <c r="C3" s="14">
        <f>'[1]Annex 3D-1'!W5*1000</f>
        <v>550279</v>
      </c>
      <c r="D3" s="14">
        <f>'[1]Annex 3D-1'!X5*1000</f>
        <v>545424</v>
      </c>
      <c r="E3" s="14">
        <f>'[1]Annex 3D-1'!Y5*1000</f>
        <v>557978</v>
      </c>
      <c r="F3" s="14">
        <f>'[1]Annex 3D-1'!Z5*1000</f>
        <v>563128</v>
      </c>
      <c r="G3" s="14">
        <f>'[1]Annex 3D-1'!AA5*1000</f>
        <v>568202</v>
      </c>
      <c r="H3" s="14">
        <f>'[1]Annex 3D-1'!AB5*1000</f>
        <v>565108</v>
      </c>
      <c r="I3" s="14">
        <f>'[1]Annex 3D-1'!AC5*1000</f>
        <v>587189</v>
      </c>
      <c r="J3" s="14">
        <f>'[1]Annex 3D-1'!AD5*1000</f>
        <v>582340</v>
      </c>
      <c r="K3" s="14">
        <f>'[1]Annex 3D-1'!AE5*1000</f>
        <v>562631</v>
      </c>
      <c r="L3" s="14">
        <f>'[1]Annex 3D-1'!AF5*1000</f>
        <v>561004</v>
      </c>
      <c r="M3" s="14">
        <f>'[1]Annex 3D-1'!AG5*1000</f>
        <v>571642</v>
      </c>
      <c r="N3" s="14">
        <f>'[1]Annex 3D-1'!AH5*1000</f>
        <v>570038</v>
      </c>
    </row>
    <row r="4" spans="1:14" x14ac:dyDescent="0.25">
      <c r="A4" s="2" t="s">
        <v>6</v>
      </c>
      <c r="B4" s="14">
        <f>SUM('[1]Annex 3D-1'!V7:V11)*1000</f>
        <v>1005816.9999999999</v>
      </c>
      <c r="C4" s="14">
        <f>SUM('[1]Annex 3D-1'!W7:W11)*1000</f>
        <v>984484</v>
      </c>
      <c r="D4" s="14">
        <f>SUM('[1]Annex 3D-1'!X7:X11)*1000</f>
        <v>1020794</v>
      </c>
      <c r="E4" s="14">
        <f>SUM('[1]Annex 3D-1'!Y7:Y11)*1000</f>
        <v>1006414</v>
      </c>
      <c r="F4" s="14">
        <f>SUM('[1]Annex 3D-1'!Z7:Z11)*1000</f>
        <v>977212</v>
      </c>
      <c r="G4" s="14">
        <f>SUM('[1]Annex 3D-1'!AA7:AA11)*1000</f>
        <v>1002848</v>
      </c>
      <c r="H4" s="14">
        <f>SUM('[1]Annex 3D-1'!AB7:AB11)*1000</f>
        <v>1002862</v>
      </c>
      <c r="I4" s="14">
        <f>SUM('[1]Annex 3D-1'!AC7:AC11)*1000</f>
        <v>1019637.9999999999</v>
      </c>
      <c r="J4" s="14">
        <f>SUM('[1]Annex 3D-1'!AD7:AD11)*1000</f>
        <v>1032302.9999999999</v>
      </c>
      <c r="K4" s="14">
        <f>SUM('[1]Annex 3D-1'!AE7:AE11)*1000</f>
        <v>1000904.0000000001</v>
      </c>
      <c r="L4" s="14">
        <f>SUM('[1]Annex 3D-1'!AF7:AF11)*1000</f>
        <v>990942</v>
      </c>
      <c r="M4" s="14">
        <f>SUM('[1]Annex 3D-1'!AG7:AG11)*1000</f>
        <v>996646.99999999988</v>
      </c>
      <c r="N4" s="14">
        <f>SUM('[1]Annex 3D-1'!AH7:AH11)*1000</f>
        <v>975377.99999999988</v>
      </c>
    </row>
    <row r="5" spans="1:14" x14ac:dyDescent="0.25">
      <c r="A5" s="2" t="s">
        <v>7</v>
      </c>
      <c r="B5" s="14">
        <f>'[1]Annex 3D-1'!V24*1000</f>
        <v>1151481</v>
      </c>
      <c r="C5" s="14">
        <f>'[1]Annex 3D-1'!W24*1000</f>
        <v>1127345</v>
      </c>
      <c r="D5" s="14">
        <f>'[1]Annex 3D-1'!X24*1000</f>
        <v>1148380</v>
      </c>
      <c r="E5" s="14">
        <f>'[1]Annex 3D-1'!Y24*1000</f>
        <v>1059233</v>
      </c>
      <c r="F5" s="14">
        <f>'[1]Annex 3D-1'!Z24*1000</f>
        <v>1088140</v>
      </c>
      <c r="G5" s="14">
        <f>'[1]Annex 3D-1'!AA24*1000</f>
        <v>1116756</v>
      </c>
      <c r="H5" s="14">
        <f>'[1]Annex 3D-1'!AB24*1000</f>
        <v>1062534</v>
      </c>
      <c r="I5" s="14">
        <f>'[1]Annex 3D-1'!AC24*1000</f>
        <v>1010516</v>
      </c>
      <c r="J5" s="14">
        <f>'[1]Annex 3D-1'!AD24*1000</f>
        <v>976516</v>
      </c>
      <c r="K5" s="14">
        <f>'[1]Annex 3D-1'!AE24*1000</f>
        <v>1031666.9999999999</v>
      </c>
      <c r="L5" s="14">
        <f>'[1]Annex 3D-1'!AF24*1000</f>
        <v>1033868.9999999999</v>
      </c>
      <c r="M5" s="14">
        <f>'[1]Annex 3D-1'!AG24*1000</f>
        <v>999332</v>
      </c>
      <c r="N5" s="14">
        <f>'[1]Annex 3D-1'!AH24*1000</f>
        <v>1013668</v>
      </c>
    </row>
    <row r="6" spans="1:14" x14ac:dyDescent="0.25">
      <c r="A6" s="2" t="s">
        <v>8</v>
      </c>
      <c r="B6" s="14">
        <f>'[1]Annex 3D-1'!V25*1000</f>
        <v>6165211.7049742714</v>
      </c>
      <c r="C6" s="14">
        <f>'[1]Annex 3D-1'!W25*1000</f>
        <v>6142253.4528301889</v>
      </c>
      <c r="D6" s="14">
        <f>'[1]Annex 3D-1'!X25*1000</f>
        <v>6267868.6209262442</v>
      </c>
      <c r="E6" s="14">
        <f>'[1]Annex 3D-1'!Y25*1000</f>
        <v>5892949.113207547</v>
      </c>
      <c r="F6" s="14">
        <f>'[1]Annex 3D-1'!Z25*1000</f>
        <v>5882059.6346483706</v>
      </c>
      <c r="G6" s="14">
        <f>'[1]Annex 3D-1'!AA25*1000</f>
        <v>6166445.5111492276</v>
      </c>
      <c r="H6" s="14">
        <f>'[1]Annex 3D-1'!AB25*1000</f>
        <v>6060586.339622641</v>
      </c>
      <c r="I6" s="14">
        <f>'[1]Annex 3D-1'!AC25*1000</f>
        <v>5847457.5488850772</v>
      </c>
      <c r="J6" s="14">
        <f>'[1]Annex 3D-1'!AD25*1000</f>
        <v>5735983.4373927955</v>
      </c>
      <c r="K6" s="14">
        <f>'[1]Annex 3D-1'!AE25*1000</f>
        <v>5995434.7032590052</v>
      </c>
      <c r="L6" s="14">
        <f>'[1]Annex 3D-1'!AF25*1000</f>
        <v>6196298.7461406514</v>
      </c>
      <c r="M6" s="14">
        <f>'[1]Annex 3D-1'!AG25*1000</f>
        <v>6071568.6758147515</v>
      </c>
      <c r="N6" s="14">
        <f>'[1]Annex 3D-1'!AH25*1000</f>
        <v>6116065.1526586618</v>
      </c>
    </row>
    <row r="7" spans="1:14" x14ac:dyDescent="0.25">
      <c r="A7" s="7" t="s">
        <v>9</v>
      </c>
      <c r="B7" s="14">
        <f>'[1]Annex 3D-1'!V26*1000</f>
        <v>6217744.2950257286</v>
      </c>
      <c r="C7" s="14">
        <f>'[1]Annex 3D-1'!W26*1000</f>
        <v>6091500.5471698111</v>
      </c>
      <c r="D7" s="14">
        <f>'[1]Annex 3D-1'!X26*1000</f>
        <v>6307218.3790737558</v>
      </c>
      <c r="E7" s="14">
        <f>'[1]Annex 3D-1'!Y26*1000</f>
        <v>5785466.886792453</v>
      </c>
      <c r="F7" s="14">
        <f>'[1]Annex 3D-1'!Z26*1000</f>
        <v>5398946.3653516294</v>
      </c>
      <c r="G7" s="14">
        <f>'[1]Annex 3D-1'!AA26*1000</f>
        <v>5889858.4888507724</v>
      </c>
      <c r="H7" s="14">
        <f>'[1]Annex 3D-1'!AB26*1000</f>
        <v>5808556.6603773581</v>
      </c>
      <c r="I7" s="14">
        <f>'[1]Annex 3D-1'!AC26*1000</f>
        <v>5472905.4511149228</v>
      </c>
      <c r="J7" s="14">
        <f>'[1]Annex 3D-1'!AD26*1000</f>
        <v>5363250.5626072045</v>
      </c>
      <c r="K7" s="14">
        <f>'[1]Annex 3D-1'!AE26*1000</f>
        <v>5304604.2967409948</v>
      </c>
      <c r="L7" s="14">
        <f>'[1]Annex 3D-1'!AF26*1000</f>
        <v>5307597.2538593486</v>
      </c>
      <c r="M7" s="14">
        <f>'[1]Annex 3D-1'!AG26*1000</f>
        <v>5312097.3241852485</v>
      </c>
      <c r="N7" s="14">
        <f>'[1]Annex 3D-1'!AH26*1000</f>
        <v>5177934.8473413382</v>
      </c>
    </row>
    <row r="8" spans="1:14" x14ac:dyDescent="0.25">
      <c r="A8" s="7" t="s">
        <v>10</v>
      </c>
      <c r="B8" s="14">
        <f>SUM('[1]Annex 3D-1'!V28:V31)*1000</f>
        <v>17529961.000000004</v>
      </c>
      <c r="C8" s="14">
        <f>SUM('[1]Annex 3D-1'!W28:W31)*1000</f>
        <v>17249193.000000004</v>
      </c>
      <c r="D8" s="14">
        <f>SUM('[1]Annex 3D-1'!X28:X31)*1000</f>
        <v>16385168.999999998</v>
      </c>
      <c r="E8" s="14">
        <f>SUM('[1]Annex 3D-1'!Y28:Y31)*1000</f>
        <v>15106416.000000002</v>
      </c>
      <c r="F8" s="14">
        <f>SUM('[1]Annex 3D-1'!Z28:Z31)*1000</f>
        <v>19605959</v>
      </c>
      <c r="G8" s="14">
        <f>SUM('[1]Annex 3D-1'!AA28:AA31)*1000</f>
        <v>18515271</v>
      </c>
      <c r="H8" s="14">
        <f>SUM('[1]Annex 3D-1'!AB28:AB31)*1000</f>
        <v>18656478</v>
      </c>
      <c r="I8" s="14">
        <f>SUM('[1]Annex 3D-1'!AC28:AC31)*1000</f>
        <v>18716735</v>
      </c>
      <c r="J8" s="14">
        <f>SUM('[1]Annex 3D-1'!AD28:AD31)*1000</f>
        <v>19340344.999999996</v>
      </c>
      <c r="K8" s="14">
        <f>SUM('[1]Annex 3D-1'!AE28:AE31)*1000</f>
        <v>18274296</v>
      </c>
      <c r="L8" s="14">
        <f>SUM('[1]Annex 3D-1'!AF28:AF31)*1000</f>
        <v>17394038</v>
      </c>
      <c r="M8" s="14">
        <f>SUM('[1]Annex 3D-1'!AG28:AG31)*1000</f>
        <v>18321832</v>
      </c>
      <c r="N8" s="14">
        <f>SUM('[1]Annex 3D-1'!AH28:AH31)*1000</f>
        <v>21215567</v>
      </c>
    </row>
    <row r="9" spans="1:14" x14ac:dyDescent="0.25">
      <c r="A9" s="7" t="s">
        <v>11</v>
      </c>
      <c r="B9" s="14">
        <f>SUM('[1]Annex 3D-1'!V39:V40)*1000</f>
        <v>2552143</v>
      </c>
      <c r="C9" s="14">
        <f>SUM('[1]Annex 3D-1'!W39:W40)*1000</f>
        <v>2707927</v>
      </c>
      <c r="D9" s="14">
        <f>SUM('[1]Annex 3D-1'!X39:X40)*1000</f>
        <v>2836611</v>
      </c>
      <c r="E9" s="14">
        <f>SUM('[1]Annex 3D-1'!Y39:Y40)*1000</f>
        <v>2809983</v>
      </c>
      <c r="F9" s="14">
        <f>SUM('[1]Annex 3D-1'!Z39:Z40)*1000</f>
        <v>2721020</v>
      </c>
      <c r="G9" s="14">
        <f>SUM('[1]Annex 3D-1'!AA39:AA40)*1000</f>
        <v>2699259</v>
      </c>
      <c r="H9" s="14">
        <f>SUM('[1]Annex 3D-1'!AB39:AB40)*1000</f>
        <v>2756676.9999999995</v>
      </c>
      <c r="I9" s="14">
        <f>SUM('[1]Annex 3D-1'!AC39:AC40)*1000</f>
        <v>2947943</v>
      </c>
      <c r="J9" s="14">
        <f>SUM('[1]Annex 3D-1'!AD39:AD40)*1000</f>
        <v>3122945</v>
      </c>
      <c r="K9" s="14">
        <f>SUM('[1]Annex 3D-1'!AE39:AE40)*1000</f>
        <v>3307713</v>
      </c>
      <c r="L9" s="14">
        <f>SUM('[1]Annex 3D-1'!AF39:AF40)*1000</f>
        <v>3388367</v>
      </c>
      <c r="M9" s="14">
        <f>SUM('[1]Annex 3D-1'!AG39:AG40)*1000</f>
        <v>3250653</v>
      </c>
      <c r="N9" s="14">
        <f>SUM('[1]Annex 3D-1'!AH39:AH40)*1000</f>
        <v>3416251</v>
      </c>
    </row>
    <row r="10" spans="1:14" x14ac:dyDescent="0.25">
      <c r="A10" s="9" t="s">
        <v>12</v>
      </c>
      <c r="B10" s="21">
        <f>(SUM('[1]Annex 3D-1'!V12:V22)+SUM('[1]Annex 3D-1'!$V$33:$V$37)+'[1]Annex 3D-1'!V41)*1000</f>
        <v>1577867</v>
      </c>
      <c r="C10" s="21">
        <f>(SUM('[1]Annex 3D-1'!W12:W22)+SUM('[1]Annex 3D-1'!$V$33:$V$37)+'[1]Annex 3D-1'!W41)*1000</f>
        <v>1587265</v>
      </c>
      <c r="D10" s="21">
        <f>(SUM('[1]Annex 3D-1'!X12:X22)+SUM('[1]Annex 3D-1'!$V$33:$V$37)+'[1]Annex 3D-1'!X41)*1000</f>
        <v>1583022.5</v>
      </c>
      <c r="E10" s="21">
        <f>(SUM('[1]Annex 3D-1'!Y12:Y22)+SUM('[1]Annex 3D-1'!$V$33:$V$37)+'[1]Annex 3D-1'!Y41)*1000</f>
        <v>1573595.5000000002</v>
      </c>
      <c r="F10" s="21">
        <f>(SUM('[1]Annex 3D-1'!Z12:Z22)+SUM('[1]Annex 3D-1'!$V$33:$V$37)+'[1]Annex 3D-1'!Z41)*1000</f>
        <v>1557639.5000000002</v>
      </c>
      <c r="G10" s="21">
        <f>(SUM('[1]Annex 3D-1'!AA12:AA22)+SUM('[1]Annex 3D-1'!$V$33:$V$37)+'[1]Annex 3D-1'!AA41)*1000</f>
        <v>1534165</v>
      </c>
      <c r="H10" s="21">
        <f>(SUM('[1]Annex 3D-1'!AB12:AB22)+SUM('[1]Annex 3D-1'!$V$33:$V$37)+'[1]Annex 3D-1'!AB41)*1000</f>
        <v>1475615</v>
      </c>
      <c r="I10" s="21">
        <f>(SUM('[1]Annex 3D-1'!AC12:AC22)+SUM('[1]Annex 3D-1'!$V$33:$V$37)+'[1]Annex 3D-1'!AC41)*1000</f>
        <v>1467007</v>
      </c>
      <c r="J10" s="21">
        <f>(SUM('[1]Annex 3D-1'!AD12:AD22)+SUM('[1]Annex 3D-1'!$V$33:$V$37)+'[1]Annex 3D-1'!AD41)*1000</f>
        <v>1457982.4999999998</v>
      </c>
      <c r="K10" s="21">
        <f>(SUM('[1]Annex 3D-1'!AE12:AE22)+SUM('[1]Annex 3D-1'!$V$33:$V$37)+'[1]Annex 3D-1'!AE41)*1000</f>
        <v>1455314.5000000002</v>
      </c>
      <c r="L10" s="21">
        <f>(SUM('[1]Annex 3D-1'!AF12:AF22)+SUM('[1]Annex 3D-1'!$V$33:$V$37)+'[1]Annex 3D-1'!AF41)*1000</f>
        <v>1450260.4999999998</v>
      </c>
      <c r="M10" s="21">
        <f>(SUM('[1]Annex 3D-1'!AG12:AG22)+SUM('[1]Annex 3D-1'!$V$33:$V$37)+'[1]Annex 3D-1'!AG41)*1000</f>
        <v>1454522.75</v>
      </c>
      <c r="N10" s="21">
        <f>(SUM('[1]Annex 3D-1'!AH12:AH22)+SUM('[1]Annex 3D-1'!$V$33:$V$37)+'[1]Annex 3D-1'!AH41)*1000</f>
        <v>1458785</v>
      </c>
    </row>
    <row r="11" spans="1:14" x14ac:dyDescent="0.25">
      <c r="A11" s="2"/>
    </row>
    <row r="12" spans="1:14" ht="13.8" x14ac:dyDescent="0.25">
      <c r="A12" s="6" t="s">
        <v>13</v>
      </c>
    </row>
    <row r="13" spans="1:14" x14ac:dyDescent="0.25">
      <c r="A13" s="8"/>
      <c r="B13" s="8">
        <v>2005</v>
      </c>
      <c r="C13" s="8">
        <v>2006</v>
      </c>
      <c r="D13" s="8">
        <v>2007</v>
      </c>
      <c r="E13" s="8">
        <v>2008</v>
      </c>
      <c r="F13" s="8">
        <v>2009</v>
      </c>
      <c r="G13" s="8">
        <v>2010</v>
      </c>
      <c r="H13" s="8">
        <v>2011</v>
      </c>
      <c r="I13" s="8">
        <v>2012</v>
      </c>
      <c r="J13" s="8">
        <v>2013</v>
      </c>
      <c r="K13" s="8">
        <v>2014</v>
      </c>
      <c r="L13" s="8">
        <v>2015</v>
      </c>
      <c r="M13" s="8">
        <v>2016</v>
      </c>
      <c r="N13" s="8">
        <v>2017</v>
      </c>
    </row>
    <row r="14" spans="1:14" x14ac:dyDescent="0.25">
      <c r="A14" s="2" t="s">
        <v>5</v>
      </c>
      <c r="B14" s="16">
        <f>'[2]Til IIR'!V2</f>
        <v>133.2967971196158</v>
      </c>
      <c r="C14" s="16">
        <f>'[2]Til IIR'!W2</f>
        <v>134.66106689733755</v>
      </c>
      <c r="D14" s="16">
        <f>'[2]Til IIR'!X2</f>
        <v>137.57959203207048</v>
      </c>
      <c r="E14" s="16">
        <f>'[2]Til IIR'!Y2</f>
        <v>137.98354849474353</v>
      </c>
      <c r="F14" s="16">
        <f>'[2]Til IIR'!Z2</f>
        <v>138.1177871927874</v>
      </c>
      <c r="G14" s="16">
        <f>'[2]Til IIR'!AA2</f>
        <v>138.62842895959537</v>
      </c>
      <c r="H14" s="16">
        <f>'[2]Til IIR'!AB2</f>
        <v>138.46779947178237</v>
      </c>
      <c r="I14" s="16">
        <f>'[2]Til IIR'!AC2</f>
        <v>138.03000360718607</v>
      </c>
      <c r="J14" s="16">
        <f>'[2]Til IIR'!AD2</f>
        <v>138.81720171978566</v>
      </c>
      <c r="K14" s="16">
        <f>'[2]Til IIR'!AE2</f>
        <v>143.07065280690182</v>
      </c>
      <c r="L14" s="16">
        <f>'[2]Til IIR'!AF2</f>
        <v>143.43223984463569</v>
      </c>
      <c r="M14" s="16">
        <f>'[2]Til IIR'!AG2</f>
        <v>147.0333206254964</v>
      </c>
      <c r="N14" s="16">
        <f>'[2]Til IIR'!AH2</f>
        <v>151.43744022249393</v>
      </c>
    </row>
    <row r="15" spans="1:14" x14ac:dyDescent="0.25">
      <c r="A15" s="2" t="s">
        <v>6</v>
      </c>
      <c r="B15" s="16">
        <f>'[2]Til IIR'!V3</f>
        <v>40.658674594708771</v>
      </c>
      <c r="C15" s="16">
        <f>'[2]Til IIR'!W3</f>
        <v>42.862480301955131</v>
      </c>
      <c r="D15" s="16">
        <f>'[2]Til IIR'!X3</f>
        <v>44.420623183423878</v>
      </c>
      <c r="E15" s="16">
        <f>'[2]Til IIR'!Y3</f>
        <v>45.336878601074098</v>
      </c>
      <c r="F15" s="16">
        <f>'[2]Til IIR'!Z3</f>
        <v>44.520059226247731</v>
      </c>
      <c r="G15" s="16">
        <f>'[2]Til IIR'!AA3</f>
        <v>42.904520477978686</v>
      </c>
      <c r="H15" s="16">
        <f>'[2]Til IIR'!AB3</f>
        <v>43.530847949520521</v>
      </c>
      <c r="I15" s="16">
        <f>'[2]Til IIR'!AC3</f>
        <v>42.665462488316933</v>
      </c>
      <c r="J15" s="16">
        <f>'[2]Til IIR'!AD3</f>
        <v>43.075952593325212</v>
      </c>
      <c r="K15" s="16">
        <f>'[2]Til IIR'!AE3</f>
        <v>41.609301774025845</v>
      </c>
      <c r="L15" s="16">
        <f>'[2]Til IIR'!AF3</f>
        <v>43.086213391702017</v>
      </c>
      <c r="M15" s="16">
        <f>'[2]Til IIR'!AG3</f>
        <v>42.486140947998649</v>
      </c>
      <c r="N15" s="16">
        <f>'[2]Til IIR'!AH3</f>
        <v>42.413512508360853</v>
      </c>
    </row>
    <row r="16" spans="1:14" x14ac:dyDescent="0.25">
      <c r="A16" s="2" t="s">
        <v>7</v>
      </c>
      <c r="B16" s="3">
        <f>[3]NabDyr!B3</f>
        <v>18.54</v>
      </c>
      <c r="C16" s="3">
        <f>[3]NabDyr!C3</f>
        <v>18.22</v>
      </c>
      <c r="D16" s="3">
        <f>[3]NabDyr!D3</f>
        <v>18.490000000000002</v>
      </c>
      <c r="E16" s="3">
        <f>[3]NabDyr!E3</f>
        <v>18.03</v>
      </c>
      <c r="F16" s="3">
        <f>[3]NabDyr!F3</f>
        <v>18.18</v>
      </c>
      <c r="G16" s="3">
        <f>[3]NabDyr!G3</f>
        <v>17.599999999999998</v>
      </c>
      <c r="H16" s="3">
        <f>[3]NabDyr!H3</f>
        <v>17.599999999999998</v>
      </c>
      <c r="I16" s="3">
        <f>[3]NabDyr!I3</f>
        <v>17.89</v>
      </c>
      <c r="J16" s="3">
        <f>[3]NabDyr!J3</f>
        <v>17.64</v>
      </c>
      <c r="K16" s="3">
        <f>[3]NabDyr!K3</f>
        <v>17.37</v>
      </c>
      <c r="L16" s="3">
        <f>[3]NabDyr!L3</f>
        <v>16.97</v>
      </c>
      <c r="M16" s="3">
        <f>[3]NabDyr!M3</f>
        <v>16.760000000000002</v>
      </c>
      <c r="N16" s="3">
        <f>[3]NabDyr!N3</f>
        <v>16.89</v>
      </c>
    </row>
    <row r="17" spans="1:14" x14ac:dyDescent="0.25">
      <c r="A17" s="2" t="s">
        <v>8</v>
      </c>
      <c r="B17" s="3">
        <f>[3]NabDyr!B4</f>
        <v>0.67</v>
      </c>
      <c r="C17" s="3">
        <f>[3]NabDyr!C4</f>
        <v>0.51</v>
      </c>
      <c r="D17" s="3">
        <f>[3]NabDyr!D4</f>
        <v>0.53</v>
      </c>
      <c r="E17" s="3">
        <f>[3]NabDyr!E4</f>
        <v>0.55000000000000004</v>
      </c>
      <c r="F17" s="3">
        <f>[3]NabDyr!F4</f>
        <v>0.51</v>
      </c>
      <c r="G17" s="3">
        <f>[3]NabDyr!G4</f>
        <v>0.49</v>
      </c>
      <c r="H17" s="3">
        <f>[3]NabDyr!H4</f>
        <v>0.49</v>
      </c>
      <c r="I17" s="3">
        <f>[3]NabDyr!I4</f>
        <v>0.51</v>
      </c>
      <c r="J17" s="3">
        <f>[3]NabDyr!J4</f>
        <v>0.49</v>
      </c>
      <c r="K17" s="3">
        <f>[3]NabDyr!K4</f>
        <v>0.47</v>
      </c>
      <c r="L17" s="3">
        <f>[3]NabDyr!L4</f>
        <v>0.48</v>
      </c>
      <c r="M17" s="3">
        <f>[3]NabDyr!M4</f>
        <v>0.47000000000000003</v>
      </c>
      <c r="N17" s="3">
        <f>[3]NabDyr!N4</f>
        <v>0.47000000000000003</v>
      </c>
    </row>
    <row r="18" spans="1:14" x14ac:dyDescent="0.25">
      <c r="A18" s="7" t="s">
        <v>9</v>
      </c>
      <c r="B18" s="3">
        <f>[3]NabDyr!B5</f>
        <v>3.18</v>
      </c>
      <c r="C18" s="3">
        <f>[3]NabDyr!C5</f>
        <v>3.03</v>
      </c>
      <c r="D18" s="3">
        <f>[3]NabDyr!D5</f>
        <v>3.1</v>
      </c>
      <c r="E18" s="3">
        <f>[3]NabDyr!E5</f>
        <v>3.02</v>
      </c>
      <c r="F18" s="3">
        <f>[3]NabDyr!F5</f>
        <v>2.94</v>
      </c>
      <c r="G18" s="3">
        <f>[3]NabDyr!G5</f>
        <v>2.82</v>
      </c>
      <c r="H18" s="3">
        <f>[3]NabDyr!H5</f>
        <v>2.82</v>
      </c>
      <c r="I18" s="3">
        <f>[3]NabDyr!I5</f>
        <v>2.84</v>
      </c>
      <c r="J18" s="3">
        <f>[3]NabDyr!J5</f>
        <v>2.85</v>
      </c>
      <c r="K18" s="3">
        <f>[3]NabDyr!K5</f>
        <v>2.93</v>
      </c>
      <c r="L18" s="3">
        <f>[3]NabDyr!L5</f>
        <v>2.9</v>
      </c>
      <c r="M18" s="3">
        <f>[3]NabDyr!M5</f>
        <v>2.86</v>
      </c>
      <c r="N18" s="3">
        <f>[3]NabDyr!N5</f>
        <v>3.04</v>
      </c>
    </row>
    <row r="19" spans="1:14" x14ac:dyDescent="0.25">
      <c r="A19" s="7" t="s">
        <v>10</v>
      </c>
      <c r="B19" s="16">
        <f>'[2]Til NIR'!Q8</f>
        <v>0.72998902464677962</v>
      </c>
      <c r="C19" s="16">
        <f>'[2]Til NIR'!R8</f>
        <v>0.65213869262400137</v>
      </c>
      <c r="D19" s="16">
        <f>'[2]Til NIR'!S8</f>
        <v>0.66980634082786794</v>
      </c>
      <c r="E19" s="16">
        <f>'[2]Til NIR'!T8</f>
        <v>0.74935039141096882</v>
      </c>
      <c r="F19" s="16">
        <f>'[2]Til NIR'!U8</f>
        <v>0.55377054145790949</v>
      </c>
      <c r="G19" s="16">
        <f>'[2]Til NIR'!V8</f>
        <v>0.60025991889204255</v>
      </c>
      <c r="H19" s="16">
        <f>'[2]Til NIR'!W8</f>
        <v>0.55838566737503947</v>
      </c>
      <c r="I19" s="16">
        <f>'[2]Til NIR'!X8</f>
        <v>0.54290691659506152</v>
      </c>
      <c r="J19" s="16">
        <f>'[2]Til NIR'!Y8</f>
        <v>0.50076837396670693</v>
      </c>
      <c r="K19" s="16">
        <f>'[2]Til NIR'!Z8</f>
        <v>0.51521698507827274</v>
      </c>
      <c r="L19" s="16">
        <f>'[2]Til NIR'!AA8</f>
        <v>0.55468508685335649</v>
      </c>
      <c r="M19" s="16">
        <f>'[2]Til NIR'!AB8</f>
        <v>0.55506956354645187</v>
      </c>
      <c r="N19" s="16">
        <f>'[2]Til NIR'!AC8</f>
        <v>0.4637527389227869</v>
      </c>
    </row>
    <row r="20" spans="1:14" x14ac:dyDescent="0.25">
      <c r="A20" s="7" t="s">
        <v>11</v>
      </c>
      <c r="B20" s="3">
        <f>[3]NabDyr!B6</f>
        <v>5.36</v>
      </c>
      <c r="C20" s="3">
        <f>[3]NabDyr!C6</f>
        <v>5.17</v>
      </c>
      <c r="D20" s="3">
        <f>[3]NabDyr!D6</f>
        <v>5.17</v>
      </c>
      <c r="E20" s="3">
        <f>[3]NabDyr!E6</f>
        <v>5.28</v>
      </c>
      <c r="F20" s="3">
        <f>[3]NabDyr!F6</f>
        <v>5.51</v>
      </c>
      <c r="G20" s="3">
        <f>[3]NabDyr!G6</f>
        <v>5.81</v>
      </c>
      <c r="H20" s="3">
        <f>[3]NabDyr!H6</f>
        <v>5.64</v>
      </c>
      <c r="I20" s="3">
        <f>[3]NabDyr!I6</f>
        <v>5.44</v>
      </c>
      <c r="J20" s="3">
        <f>[3]NabDyr!J6</f>
        <v>5.34</v>
      </c>
      <c r="K20" s="3">
        <f>[3]NabDyr!K6</f>
        <v>5.0999999999999996</v>
      </c>
      <c r="L20" s="3">
        <f>[3]NabDyr!L6</f>
        <v>5.3</v>
      </c>
      <c r="M20" s="3">
        <f>[3]NabDyr!M6</f>
        <v>5.37</v>
      </c>
      <c r="N20" s="3">
        <f>[3]NabDyr!N6</f>
        <v>5.47</v>
      </c>
    </row>
    <row r="21" spans="1:14" x14ac:dyDescent="0.25">
      <c r="A21" s="9" t="s">
        <v>12</v>
      </c>
      <c r="B21" s="17">
        <f>[3]NabDyr!B26</f>
        <v>5.9920292823729753</v>
      </c>
      <c r="C21" s="17">
        <f>[3]NabDyr!C26</f>
        <v>6.1029678065288415</v>
      </c>
      <c r="D21" s="17">
        <f>[3]NabDyr!D26</f>
        <v>6.1900658418202585</v>
      </c>
      <c r="E21" s="17">
        <f>[3]NabDyr!E26</f>
        <v>6.3052071571779198</v>
      </c>
      <c r="F21" s="17">
        <f>[3]NabDyr!F26</f>
        <v>6.0460485564097608</v>
      </c>
      <c r="G21" s="17">
        <f>[3]NabDyr!G26</f>
        <v>5.770501788730793</v>
      </c>
      <c r="H21" s="17">
        <f>[3]NabDyr!H26</f>
        <v>5.4796883705749106</v>
      </c>
      <c r="I21" s="17">
        <f>[3]NabDyr!I26</f>
        <v>5.469951230524722</v>
      </c>
      <c r="J21" s="17">
        <f>[3]NabDyr!J26</f>
        <v>5.354456920842436</v>
      </c>
      <c r="K21" s="17">
        <f>[3]NabDyr!K26</f>
        <v>5.34186428498856</v>
      </c>
      <c r="L21" s="17">
        <f>[3]NabDyr!L26</f>
        <v>5.4480498576578764</v>
      </c>
      <c r="M21" s="17">
        <f>[3]NabDyr!M26</f>
        <v>5.6184748541153517</v>
      </c>
      <c r="N21" s="17">
        <f>[3]NabDyr!N26</f>
        <v>5.790310837808085</v>
      </c>
    </row>
    <row r="23" spans="1:14" ht="13.8" x14ac:dyDescent="0.25">
      <c r="A23" s="6" t="s">
        <v>34</v>
      </c>
    </row>
    <row r="24" spans="1:14" x14ac:dyDescent="0.25">
      <c r="A24" s="8"/>
      <c r="B24" s="8">
        <v>2005</v>
      </c>
      <c r="C24" s="8">
        <v>2006</v>
      </c>
      <c r="D24" s="8">
        <v>2007</v>
      </c>
      <c r="E24" s="8">
        <v>2008</v>
      </c>
      <c r="F24" s="8">
        <v>2009</v>
      </c>
      <c r="G24" s="8">
        <v>2010</v>
      </c>
      <c r="H24" s="8">
        <v>2011</v>
      </c>
      <c r="I24" s="8">
        <v>2012</v>
      </c>
      <c r="J24" s="8">
        <v>2013</v>
      </c>
      <c r="K24" s="8">
        <v>2014</v>
      </c>
      <c r="L24" s="8">
        <v>2015</v>
      </c>
      <c r="M24" s="8">
        <v>2016</v>
      </c>
      <c r="N24" s="8">
        <v>2017</v>
      </c>
    </row>
    <row r="25" spans="1:14" x14ac:dyDescent="0.25">
      <c r="A25" s="2" t="s">
        <v>5</v>
      </c>
      <c r="B25" s="3">
        <f>'[3]Emi med vers uden tek'!B3*17/14</f>
        <v>0</v>
      </c>
      <c r="C25" s="3">
        <f>'[3]Emi med vers uden tek'!C3*17/14</f>
        <v>0</v>
      </c>
      <c r="D25" s="3">
        <f>'[3]Emi med vers uden tek'!D3*17/14</f>
        <v>0</v>
      </c>
      <c r="E25" s="22">
        <f>'[3]Emi med vers uden tek'!E3*17/14</f>
        <v>-1.935610013157202</v>
      </c>
      <c r="F25" s="22">
        <f>'[3]Emi med vers uden tek'!F3*17/14</f>
        <v>-6.5673100329056195</v>
      </c>
      <c r="G25" s="22">
        <f>'[3]Emi med vers uden tek'!G3*17/14</f>
        <v>-9.8135968845533306</v>
      </c>
      <c r="H25" s="22">
        <f>'[3]Emi med vers uden tek'!H3*17/14</f>
        <v>-16.212756193943537</v>
      </c>
      <c r="I25" s="22">
        <f>'[3]Emi med vers uden tek'!I3*17/14</f>
        <v>-18.118061315034147</v>
      </c>
      <c r="J25" s="22">
        <f>'[3]Emi med vers uden tek'!J3*17/14</f>
        <v>-18.696395113582835</v>
      </c>
      <c r="K25" s="22">
        <f>'[3]Emi med vers uden tek'!K3*17/14</f>
        <v>-18.742379354778937</v>
      </c>
      <c r="L25" s="22">
        <f>'[3]Emi med vers uden tek'!L3*17/14</f>
        <v>-19.936817947595305</v>
      </c>
      <c r="M25" s="22">
        <f>'[3]Emi med vers uden tek'!M3*17/14</f>
        <v>-19.770682213190021</v>
      </c>
      <c r="N25" s="22">
        <f>'[3]Emi med vers uden tek'!N3*17/14</f>
        <v>-17.290862113380562</v>
      </c>
    </row>
    <row r="26" spans="1:14" x14ac:dyDescent="0.25">
      <c r="A26" s="2" t="s">
        <v>6</v>
      </c>
      <c r="B26" s="3">
        <f>'[3]Emi med vers uden tek'!B4*17/14</f>
        <v>0</v>
      </c>
      <c r="C26" s="3">
        <f>'[3]Emi med vers uden tek'!C4*17/14</f>
        <v>0</v>
      </c>
      <c r="D26" s="3">
        <f>'[3]Emi med vers uden tek'!D4*17/14</f>
        <v>0</v>
      </c>
      <c r="E26" s="16">
        <f>'[3]Emi med vers uden tek'!E4*17/14</f>
        <v>-3.1448868671629625E-2</v>
      </c>
      <c r="F26" s="22">
        <f>'[3]Emi med vers uden tek'!F4*17/14</f>
        <v>-0.14648202939932681</v>
      </c>
      <c r="G26" s="22">
        <f>'[3]Emi med vers uden tek'!G4*17/14</f>
        <v>-0.29342372085368751</v>
      </c>
      <c r="H26" s="22">
        <f>'[3]Emi med vers uden tek'!H4*17/14</f>
        <v>-0.71008420862095334</v>
      </c>
      <c r="I26" s="22">
        <f>'[3]Emi med vers uden tek'!I4*17/14</f>
        <v>-0.86304765701100095</v>
      </c>
      <c r="J26" s="22">
        <f>'[3]Emi med vers uden tek'!J4*17/14</f>
        <v>-0.99566185320145451</v>
      </c>
      <c r="K26" s="22">
        <f>'[3]Emi med vers uden tek'!K4*17/14</f>
        <v>-1.0558875770925624</v>
      </c>
      <c r="L26" s="22">
        <f>'[3]Emi med vers uden tek'!L4*17/14</f>
        <v>-1.1903287977002037</v>
      </c>
      <c r="M26" s="22">
        <f>'[3]Emi med vers uden tek'!M4*17/14</f>
        <v>-1.2943814446897315</v>
      </c>
      <c r="N26" s="22">
        <f>'[3]Emi med vers uden tek'!N4*17/14</f>
        <v>-1.2929662663104864</v>
      </c>
    </row>
    <row r="27" spans="1:14" x14ac:dyDescent="0.25">
      <c r="A27" s="2" t="s">
        <v>7</v>
      </c>
      <c r="B27" s="3">
        <f>'[3]Emi med vers uden tek'!B5*17/14</f>
        <v>0</v>
      </c>
      <c r="C27" s="3">
        <f>'[3]Emi med vers uden tek'!C5*17/14</f>
        <v>0</v>
      </c>
      <c r="D27" s="3">
        <f>'[3]Emi med vers uden tek'!D5*17/14</f>
        <v>0</v>
      </c>
      <c r="E27" s="22">
        <f>'[3]Emi med vers uden tek'!E5*17/14</f>
        <v>-4.236132547076652</v>
      </c>
      <c r="F27" s="22">
        <f>'[3]Emi med vers uden tek'!F5*17/14</f>
        <v>-10.813613396014066</v>
      </c>
      <c r="G27" s="22">
        <f>'[3]Emi med vers uden tek'!G5*17/14</f>
        <v>-19.8163910074753</v>
      </c>
      <c r="H27" s="22">
        <f>'[3]Emi med vers uden tek'!H5*17/14</f>
        <v>-24.032386633766823</v>
      </c>
      <c r="I27" s="22">
        <f>'[3]Emi med vers uden tek'!I5*17/14</f>
        <v>-31.172824356634596</v>
      </c>
      <c r="J27" s="22">
        <f>'[3]Emi med vers uden tek'!J5*17/14</f>
        <v>-38.502519522569209</v>
      </c>
      <c r="K27" s="22">
        <f>'[3]Emi med vers uden tek'!K5*17/14</f>
        <v>-42.931610515081438</v>
      </c>
      <c r="L27" s="22">
        <f>'[3]Emi med vers uden tek'!L5*17/14</f>
        <v>-49.371201403574624</v>
      </c>
      <c r="M27" s="22">
        <f>'[3]Emi med vers uden tek'!M5*17/14</f>
        <v>-52.661051210255536</v>
      </c>
      <c r="N27" s="22">
        <f>'[3]Emi med vers uden tek'!N5*17/14</f>
        <v>-66.22918614657803</v>
      </c>
    </row>
    <row r="28" spans="1:14" x14ac:dyDescent="0.25">
      <c r="A28" s="2" t="s">
        <v>8</v>
      </c>
      <c r="B28" s="3">
        <f>'[3]Emi med vers uden tek'!B6*17/14</f>
        <v>0</v>
      </c>
      <c r="C28" s="3">
        <f>'[3]Emi med vers uden tek'!C6*17/14</f>
        <v>0</v>
      </c>
      <c r="D28" s="3">
        <f>'[3]Emi med vers uden tek'!D6*17/14</f>
        <v>0</v>
      </c>
      <c r="E28" s="22">
        <f>'[3]Emi med vers uden tek'!E6*17/14</f>
        <v>-7.4442078189706856E-2</v>
      </c>
      <c r="F28" s="22">
        <f>'[3]Emi med vers uden tek'!F6*17/14</f>
        <v>-2.6791599074376142</v>
      </c>
      <c r="G28" s="22">
        <f>'[3]Emi med vers uden tek'!G6*17/14</f>
        <v>-5.032604663597275</v>
      </c>
      <c r="H28" s="22">
        <f>'[3]Emi med vers uden tek'!H6*17/14</f>
        <v>-7.3820015576694846</v>
      </c>
      <c r="I28" s="22">
        <f>'[3]Emi med vers uden tek'!I6*17/14</f>
        <v>-10.994808270202709</v>
      </c>
      <c r="J28" s="22">
        <f>'[3]Emi med vers uden tek'!J6*17/14</f>
        <v>-13.927933775451136</v>
      </c>
      <c r="K28" s="22">
        <f>'[3]Emi med vers uden tek'!K6*17/14</f>
        <v>-16.867421672690821</v>
      </c>
      <c r="L28" s="22">
        <f>'[3]Emi med vers uden tek'!L6*17/14</f>
        <v>-22.646795272466079</v>
      </c>
      <c r="M28" s="22">
        <f>'[3]Emi med vers uden tek'!M6*17/14</f>
        <v>-28.550765094554794</v>
      </c>
      <c r="N28" s="22">
        <f>'[3]Emi med vers uden tek'!N6*17/14</f>
        <v>-35.092651549616349</v>
      </c>
    </row>
    <row r="29" spans="1:14" x14ac:dyDescent="0.25">
      <c r="A29" s="7" t="s">
        <v>9</v>
      </c>
      <c r="B29" s="3">
        <f>'[3]Emi med vers uden tek'!B7*17/14</f>
        <v>0</v>
      </c>
      <c r="C29" s="3">
        <f>'[3]Emi med vers uden tek'!C7*17/14</f>
        <v>0</v>
      </c>
      <c r="D29" s="3">
        <f>'[3]Emi med vers uden tek'!D7*17/14</f>
        <v>0</v>
      </c>
      <c r="E29" s="22">
        <f>'[3]Emi med vers uden tek'!E7*17/14</f>
        <v>-5.3013404674214017</v>
      </c>
      <c r="F29" s="22">
        <f>'[3]Emi med vers uden tek'!F7*17/14</f>
        <v>-21.006057693851808</v>
      </c>
      <c r="G29" s="22">
        <f>'[3]Emi med vers uden tek'!G7*17/14</f>
        <v>-41.863939784912091</v>
      </c>
      <c r="H29" s="22">
        <f>'[3]Emi med vers uden tek'!H7*17/14</f>
        <v>-53.24630752095397</v>
      </c>
      <c r="I29" s="22">
        <f>'[3]Emi med vers uden tek'!I7*17/14</f>
        <v>-59.973048018357204</v>
      </c>
      <c r="J29" s="22">
        <f>'[3]Emi med vers uden tek'!J7*17/14</f>
        <v>-60.203250538330131</v>
      </c>
      <c r="K29" s="22">
        <f>'[3]Emi med vers uden tek'!K7*17/14</f>
        <v>-65.777297408095365</v>
      </c>
      <c r="L29" s="22">
        <f>'[3]Emi med vers uden tek'!L7*17/14</f>
        <v>-65.726928319162525</v>
      </c>
      <c r="M29" s="22">
        <f>'[3]Emi med vers uden tek'!M7*17/14</f>
        <v>-21.912398457866534</v>
      </c>
      <c r="N29" s="22">
        <f>'[3]Emi med vers uden tek'!N7*17/14</f>
        <v>-29.808933949644207</v>
      </c>
    </row>
    <row r="30" spans="1:14" x14ac:dyDescent="0.25">
      <c r="A30" s="7" t="s">
        <v>10</v>
      </c>
      <c r="B30" s="3">
        <f>'[3]Emi med vers uden tek'!B8*17/14</f>
        <v>0</v>
      </c>
      <c r="C30" s="3">
        <f>'[3]Emi med vers uden tek'!C8*17/14</f>
        <v>0</v>
      </c>
      <c r="D30" s="3">
        <f>'[3]Emi med vers uden tek'!D8*17/14</f>
        <v>0</v>
      </c>
      <c r="E30" s="3">
        <f>'[3]Emi med vers uden tek'!E8*17/14</f>
        <v>0</v>
      </c>
      <c r="F30" s="3">
        <f>'[3]Emi med vers uden tek'!F8*17/14</f>
        <v>0</v>
      </c>
      <c r="G30" s="3">
        <f>'[3]Emi med vers uden tek'!G8*17/14</f>
        <v>0</v>
      </c>
      <c r="H30" s="3">
        <f>'[3]Emi med vers uden tek'!H8*17/14</f>
        <v>0</v>
      </c>
      <c r="I30" s="3">
        <f>'[3]Emi med vers uden tek'!I8*17/14</f>
        <v>0</v>
      </c>
      <c r="J30" s="3">
        <f>'[3]Emi med vers uden tek'!J8*17/14</f>
        <v>0</v>
      </c>
      <c r="K30" s="3">
        <f>'[3]Emi med vers uden tek'!K8*17/14</f>
        <v>0</v>
      </c>
      <c r="L30" s="3">
        <f>'[3]Emi med vers uden tek'!L8*17/14</f>
        <v>0</v>
      </c>
      <c r="M30" s="3">
        <f>'[3]Emi med vers uden tek'!M8*17/14</f>
        <v>0</v>
      </c>
      <c r="N30" s="3">
        <f>'[3]Emi med vers uden tek'!N8*17/14</f>
        <v>0</v>
      </c>
    </row>
    <row r="31" spans="1:14" x14ac:dyDescent="0.25">
      <c r="A31" s="7" t="s">
        <v>11</v>
      </c>
      <c r="B31" s="3">
        <f>'[3]Emi med vers uden tek'!B9*17/14</f>
        <v>0</v>
      </c>
      <c r="C31" s="3">
        <f>'[3]Emi med vers uden tek'!C9*17/14</f>
        <v>0</v>
      </c>
      <c r="D31" s="3">
        <f>'[3]Emi med vers uden tek'!D9*17/14</f>
        <v>0</v>
      </c>
      <c r="E31" s="3">
        <f>'[3]Emi med vers uden tek'!E9*17/14</f>
        <v>0</v>
      </c>
      <c r="F31" s="3">
        <f>'[3]Emi med vers uden tek'!F9*17/14</f>
        <v>0</v>
      </c>
      <c r="G31" s="3">
        <f>'[3]Emi med vers uden tek'!G9*17/14</f>
        <v>0</v>
      </c>
      <c r="H31" s="3">
        <f>'[3]Emi med vers uden tek'!H9*17/14</f>
        <v>0</v>
      </c>
      <c r="I31" s="3">
        <f>'[3]Emi med vers uden tek'!I9*17/14</f>
        <v>0</v>
      </c>
      <c r="J31" s="3">
        <f>'[3]Emi med vers uden tek'!J9*17/14</f>
        <v>0</v>
      </c>
      <c r="K31" s="3">
        <f>'[3]Emi med vers uden tek'!K9*17/14</f>
        <v>0</v>
      </c>
      <c r="L31" s="3">
        <f>'[3]Emi med vers uden tek'!L9*17/14</f>
        <v>0</v>
      </c>
      <c r="M31" s="3">
        <f>'[3]Emi med vers uden tek'!M9*17/14</f>
        <v>0</v>
      </c>
      <c r="N31" s="3">
        <f>'[3]Emi med vers uden tek'!N9*17/14</f>
        <v>0</v>
      </c>
    </row>
    <row r="32" spans="1:14" x14ac:dyDescent="0.25">
      <c r="A32" s="9" t="s">
        <v>12</v>
      </c>
      <c r="B32" s="8">
        <f>'[3]Emi med vers uden tek'!B10*17/14</f>
        <v>0</v>
      </c>
      <c r="C32" s="8">
        <f>'[3]Emi med vers uden tek'!C10*17/14</f>
        <v>0</v>
      </c>
      <c r="D32" s="8">
        <f>'[3]Emi med vers uden tek'!D10*17/14</f>
        <v>0</v>
      </c>
      <c r="E32" s="8">
        <f>'[3]Emi med vers uden tek'!E10*17/14</f>
        <v>0</v>
      </c>
      <c r="F32" s="8">
        <f>'[3]Emi med vers uden tek'!F10*17/14</f>
        <v>0</v>
      </c>
      <c r="G32" s="8">
        <f>'[3]Emi med vers uden tek'!G10*17/14</f>
        <v>0</v>
      </c>
      <c r="H32" s="8">
        <f>'[3]Emi med vers uden tek'!H10*17/14</f>
        <v>0</v>
      </c>
      <c r="I32" s="8">
        <f>'[3]Emi med vers uden tek'!I10*17/14</f>
        <v>0</v>
      </c>
      <c r="J32" s="8">
        <f>'[3]Emi med vers uden tek'!J10*17/14</f>
        <v>0</v>
      </c>
      <c r="K32" s="8">
        <f>'[3]Emi med vers uden tek'!K10*17/14</f>
        <v>0</v>
      </c>
      <c r="L32" s="8">
        <f>'[3]Emi med vers uden tek'!L10*17/14</f>
        <v>0</v>
      </c>
      <c r="M32" s="8">
        <f>'[3]Emi med vers uden tek'!M10*17/14</f>
        <v>0</v>
      </c>
      <c r="N32" s="8">
        <f>'[3]Emi med vers uden tek'!N10*17/14</f>
        <v>0</v>
      </c>
    </row>
    <row r="33" spans="1:14" x14ac:dyDescent="0.25">
      <c r="A33" s="7"/>
    </row>
    <row r="34" spans="1:14" ht="13.8" x14ac:dyDescent="0.25">
      <c r="A34" s="6" t="s">
        <v>1</v>
      </c>
    </row>
    <row r="35" spans="1:14" x14ac:dyDescent="0.25">
      <c r="A35" s="8"/>
      <c r="B35" s="8">
        <v>2005</v>
      </c>
      <c r="C35" s="8">
        <v>2006</v>
      </c>
      <c r="D35" s="8">
        <v>2007</v>
      </c>
      <c r="E35" s="8">
        <v>2008</v>
      </c>
      <c r="F35" s="8">
        <v>2009</v>
      </c>
      <c r="G35" s="8">
        <v>2010</v>
      </c>
      <c r="H35" s="8">
        <v>2011</v>
      </c>
      <c r="I35" s="8">
        <v>2012</v>
      </c>
      <c r="J35" s="8">
        <v>2013</v>
      </c>
      <c r="K35" s="8">
        <v>2014</v>
      </c>
      <c r="L35" s="8">
        <v>2015</v>
      </c>
      <c r="M35" s="8">
        <v>2016</v>
      </c>
      <c r="N35" s="8">
        <v>2017</v>
      </c>
    </row>
    <row r="36" spans="1:14" x14ac:dyDescent="0.25">
      <c r="A36" s="2" t="s">
        <v>5</v>
      </c>
      <c r="B36" s="16">
        <f>SUM('[3]NH3-N Stald'!C3:C4)/1000*17/14</f>
        <v>5.9160119418161541</v>
      </c>
      <c r="C36" s="16">
        <f>SUM('[3]NH3-N Stald'!D3:D4)/1000*17/14</f>
        <v>5.9334202890031147</v>
      </c>
      <c r="D36" s="16">
        <f>SUM('[3]NH3-N Stald'!E3:E4)/1000*17/14</f>
        <v>5.8170450531140476</v>
      </c>
      <c r="E36" s="16">
        <f>SUM('[3]NH3-N Stald'!F3:F4)/1000*17/14</f>
        <v>6.0385228404222158</v>
      </c>
      <c r="F36" s="16">
        <f>SUM('[3]NH3-N Stald'!G3:G4)/1000*17/14</f>
        <v>6.0205551720417239</v>
      </c>
      <c r="G36" s="16">
        <f>SUM('[3]NH3-N Stald'!H3:H4)/1000*17/14</f>
        <v>6.0697812025535196</v>
      </c>
      <c r="H36" s="16">
        <f>SUM('[3]NH3-N Stald'!I3:I4)/1000*17/14</f>
        <v>6.2608291907449427</v>
      </c>
      <c r="I36" s="16">
        <f>SUM('[3]NH3-N Stald'!J3:J4)/1000*17/14</f>
        <v>6.3782543479880838</v>
      </c>
      <c r="J36" s="16">
        <f>SUM('[3]NH3-N Stald'!K3:K4)/1000*17/14</f>
        <v>6.3147760638443469</v>
      </c>
      <c r="K36" s="16">
        <f>SUM('[3]NH3-N Stald'!L3:L4)/1000*17/14</f>
        <v>6.1673496667018926</v>
      </c>
      <c r="L36" s="16">
        <f>SUM('[3]NH3-N Stald'!M3:M4)/1000*17/14</f>
        <v>6.1403669612885281</v>
      </c>
      <c r="M36" s="16">
        <f>SUM('[3]NH3-N Stald'!N3:N4)/1000*17/14</f>
        <v>6.4723774853420624</v>
      </c>
      <c r="N36" s="16">
        <f>SUM('[3]NH3-N Stald'!O3:O4)/1000*17/14</f>
        <v>6.6470768025100853</v>
      </c>
    </row>
    <row r="37" spans="1:14" x14ac:dyDescent="0.25">
      <c r="A37" s="2" t="s">
        <v>6</v>
      </c>
      <c r="B37" s="16">
        <f>(SUM('[3]NH3-N Stald'!C5:C13)+SUM('[3]NH3-N Stald'!C31:C32))/1000*17/14</f>
        <v>2.1787171982817894</v>
      </c>
      <c r="C37" s="16">
        <f>(SUM('[3]NH3-N Stald'!D5:D13)+SUM('[3]NH3-N Stald'!D31:D32))/1000*17/14</f>
        <v>2.2997121076820553</v>
      </c>
      <c r="D37" s="16">
        <f>(SUM('[3]NH3-N Stald'!E5:E13)+SUM('[3]NH3-N Stald'!E31:E32))/1000*17/14</f>
        <v>3.0259781912277783</v>
      </c>
      <c r="E37" s="16">
        <f>(SUM('[3]NH3-N Stald'!F5:F13)+SUM('[3]NH3-N Stald'!F31:F32))/1000*17/14</f>
        <v>3.0599483049046099</v>
      </c>
      <c r="F37" s="16">
        <f>(SUM('[3]NH3-N Stald'!G5:G13)+SUM('[3]NH3-N Stald'!G31:G32))/1000*17/14</f>
        <v>2.9354761201063613</v>
      </c>
      <c r="G37" s="16">
        <f>(SUM('[3]NH3-N Stald'!H5:H13)+SUM('[3]NH3-N Stald'!H31:H32))/1000*17/14</f>
        <v>2.8576415165713387</v>
      </c>
      <c r="H37" s="16">
        <f>(SUM('[3]NH3-N Stald'!I5:I13)+SUM('[3]NH3-N Stald'!I31:I32))/1000*17/14</f>
        <v>2.9300632492592871</v>
      </c>
      <c r="I37" s="16">
        <f>(SUM('[3]NH3-N Stald'!J5:J13)+SUM('[3]NH3-N Stald'!J31:J32))/1000*17/14</f>
        <v>2.9159090606533176</v>
      </c>
      <c r="J37" s="16">
        <f>(SUM('[3]NH3-N Stald'!K5:K13)+SUM('[3]NH3-N Stald'!K31:K32))/1000*17/14</f>
        <v>2.9832009428420525</v>
      </c>
      <c r="K37" s="16">
        <f>(SUM('[3]NH3-N Stald'!L5:L13)+SUM('[3]NH3-N Stald'!L31:L32))/1000*17/14</f>
        <v>2.9149013717817902</v>
      </c>
      <c r="L37" s="16">
        <f>(SUM('[3]NH3-N Stald'!M5:M13)+SUM('[3]NH3-N Stald'!M31:M32))/1000*17/14</f>
        <v>2.8789201284964574</v>
      </c>
      <c r="M37" s="16">
        <f>(SUM('[3]NH3-N Stald'!N5:N13)+SUM('[3]NH3-N Stald'!N31:N32))/1000*17/14</f>
        <v>2.8552592914285131</v>
      </c>
      <c r="N37" s="16">
        <f>(SUM('[3]NH3-N Stald'!O5:O13)+SUM('[3]NH3-N Stald'!O31:O32))/1000*17/14</f>
        <v>2.8156143612379809</v>
      </c>
    </row>
    <row r="38" spans="1:14" x14ac:dyDescent="0.25">
      <c r="A38" s="2" t="s">
        <v>7</v>
      </c>
      <c r="B38" s="16">
        <f>'[3]NH3-N Stald'!C14/1000*17/14</f>
        <v>4.3552807162581013</v>
      </c>
      <c r="C38" s="16">
        <f>'[3]NH3-N Stald'!D14/1000*17/14</f>
        <v>4.0724700188565075</v>
      </c>
      <c r="D38" s="16">
        <f>'[3]NH3-N Stald'!E14/1000*17/14</f>
        <v>4.031752640483286</v>
      </c>
      <c r="E38" s="16">
        <f>'[3]NH3-N Stald'!F14/1000*17/14</f>
        <v>3.6079655003754381</v>
      </c>
      <c r="F38" s="16">
        <f>'[3]NH3-N Stald'!G14/1000*17/14</f>
        <v>3.7413445802662268</v>
      </c>
      <c r="G38" s="16">
        <f>'[3]NH3-N Stald'!H14/1000*17/14</f>
        <v>3.6967556439149294</v>
      </c>
      <c r="H38" s="16">
        <f>'[3]NH3-N Stald'!I14/1000*17/14</f>
        <v>3.5306341791138229</v>
      </c>
      <c r="I38" s="16">
        <f>'[3]NH3-N Stald'!J14/1000*17/14</f>
        <v>3.382714774521316</v>
      </c>
      <c r="J38" s="16">
        <f>'[3]NH3-N Stald'!K14/1000*17/14</f>
        <v>3.2330190515864579</v>
      </c>
      <c r="K38" s="16">
        <f>'[3]NH3-N Stald'!L14/1000*17/14</f>
        <v>3.3630264453460685</v>
      </c>
      <c r="L38" s="16">
        <f>'[3]NH3-N Stald'!M14/1000*17/14</f>
        <v>3.2856705464331908</v>
      </c>
      <c r="M38" s="16">
        <f>'[3]NH3-N Stald'!N14/1000*17/14</f>
        <v>3.1307791180912772</v>
      </c>
      <c r="N38" s="16">
        <f>'[3]NH3-N Stald'!O14/1000*17/14</f>
        <v>3.1278062602164485</v>
      </c>
    </row>
    <row r="39" spans="1:14" x14ac:dyDescent="0.25">
      <c r="A39" s="2" t="s">
        <v>8</v>
      </c>
      <c r="B39" s="16">
        <f>'[3]NH3-N Stald'!C15/1000*17/14</f>
        <v>2.7961184548219999</v>
      </c>
      <c r="C39" s="16">
        <f>'[3]NH3-N Stald'!D15/1000*17/14</f>
        <v>2.0876636196619711</v>
      </c>
      <c r="D39" s="16">
        <f>'[3]NH3-N Stald'!E15/1000*17/14</f>
        <v>1.4904053438745712</v>
      </c>
      <c r="E39" s="16">
        <f>'[3]NH3-N Stald'!F15/1000*17/14</f>
        <v>1.5442299136403623</v>
      </c>
      <c r="F39" s="16">
        <f>'[3]NH3-N Stald'!G15/1000*17/14</f>
        <v>1.4460481128379417</v>
      </c>
      <c r="G39" s="16">
        <f>'[3]NH3-N Stald'!H15/1000*17/14</f>
        <v>1.4052023582672131</v>
      </c>
      <c r="H39" s="16">
        <f>'[3]NH3-N Stald'!I15/1000*17/14</f>
        <v>1.4114648090360835</v>
      </c>
      <c r="I39" s="16">
        <f>'[3]NH3-N Stald'!J15/1000*17/14</f>
        <v>1.4614701053604227</v>
      </c>
      <c r="J39" s="16">
        <f>'[3]NH3-N Stald'!K15/1000*17/14</f>
        <v>1.3902540532680716</v>
      </c>
      <c r="K39" s="16">
        <f>'[3]NH3-N Stald'!L15/1000*17/14</f>
        <v>1.375047172278052</v>
      </c>
      <c r="L39" s="16">
        <f>'[3]NH3-N Stald'!M15/1000*17/14</f>
        <v>1.4390534486507085</v>
      </c>
      <c r="M39" s="16">
        <f>'[3]NH3-N Stald'!N15/1000*17/14</f>
        <v>1.3595542282822282</v>
      </c>
      <c r="N39" s="16">
        <f>'[3]NH3-N Stald'!O15/1000*17/14</f>
        <v>1.3246850127744112</v>
      </c>
    </row>
    <row r="40" spans="1:14" x14ac:dyDescent="0.25">
      <c r="A40" s="7" t="s">
        <v>9</v>
      </c>
      <c r="B40" s="16">
        <f>'[3]NH3-N Stald'!C16/1000*17/14</f>
        <v>13.406234918424516</v>
      </c>
      <c r="C40" s="16">
        <f>'[3]NH3-N Stald'!D16/1000*17/14</f>
        <v>12.500680026974356</v>
      </c>
      <c r="D40" s="16">
        <f>'[3]NH3-N Stald'!E16/1000*17/14</f>
        <v>12.439030387915073</v>
      </c>
      <c r="E40" s="16">
        <f>'[3]NH3-N Stald'!F16/1000*17/14</f>
        <v>11.60516090218851</v>
      </c>
      <c r="F40" s="16">
        <f>'[3]NH3-N Stald'!G16/1000*17/14</f>
        <v>10.518626172349569</v>
      </c>
      <c r="G40" s="16">
        <f>'[3]NH3-N Stald'!H16/1000*17/14</f>
        <v>10.288943816729676</v>
      </c>
      <c r="H40" s="16">
        <f>'[3]NH3-N Stald'!I16/1000*17/14</f>
        <v>10.292310137441095</v>
      </c>
      <c r="I40" s="16">
        <f>'[3]NH3-N Stald'!J16/1000*17/14</f>
        <v>9.6235698190141754</v>
      </c>
      <c r="J40" s="16">
        <f>'[3]NH3-N Stald'!K16/1000*17/14</f>
        <v>9.4322712048222819</v>
      </c>
      <c r="K40" s="16">
        <f>'[3]NH3-N Stald'!L16/1000*17/14</f>
        <v>9.4922754053181642</v>
      </c>
      <c r="L40" s="16">
        <f>'[3]NH3-N Stald'!M16/1000*17/14</f>
        <v>9.2384419086070135</v>
      </c>
      <c r="M40" s="16">
        <f>'[3]NH3-N Stald'!N16/1000*17/14</f>
        <v>8.4262906976576435</v>
      </c>
      <c r="N40" s="16">
        <f>'[3]NH3-N Stald'!O16/1000*17/14</f>
        <v>8.3921070961946622</v>
      </c>
    </row>
    <row r="41" spans="1:14" x14ac:dyDescent="0.25">
      <c r="A41" s="7" t="s">
        <v>10</v>
      </c>
      <c r="B41" s="16">
        <f>SUM('[3]NH3-N Stald'!C17:C22)/1000*17/14</f>
        <v>3.3999563579181427</v>
      </c>
      <c r="C41" s="16">
        <f>SUM('[3]NH3-N Stald'!D17:D22)/1000*17/14</f>
        <v>2.9639969263324994</v>
      </c>
      <c r="D41" s="16">
        <f>SUM('[3]NH3-N Stald'!E17:E22)/1000*17/14</f>
        <v>2.9195767394012138</v>
      </c>
      <c r="E41" s="16">
        <f>SUM('[3]NH3-N Stald'!F17:F22)/1000*17/14</f>
        <v>3.0130948568075717</v>
      </c>
      <c r="F41" s="16">
        <f>SUM('[3]NH3-N Stald'!G17:G22)/1000*17/14</f>
        <v>2.8329215928010711</v>
      </c>
      <c r="G41" s="16">
        <f>SUM('[3]NH3-N Stald'!H17:H22)/1000*17/14</f>
        <v>2.9165439818951433</v>
      </c>
      <c r="H41" s="16">
        <f>SUM('[3]NH3-N Stald'!I17:I22)/1000*17/14</f>
        <v>2.8159126417012148</v>
      </c>
      <c r="I41" s="16">
        <f>SUM('[3]NH3-N Stald'!J17:J22)/1000*17/14</f>
        <v>2.6636435500384286</v>
      </c>
      <c r="J41" s="16">
        <f>SUM('[3]NH3-N Stald'!K17:K22)/1000*17/14</f>
        <v>1.7422919817549281</v>
      </c>
      <c r="K41" s="16">
        <f>SUM('[3]NH3-N Stald'!L17:L22)/1000*17/14</f>
        <v>1.6571149204066429</v>
      </c>
      <c r="L41" s="16">
        <f>SUM('[3]NH3-N Stald'!M17:M22)/1000*17/14</f>
        <v>1.581415545771786</v>
      </c>
      <c r="M41" s="16">
        <f>SUM('[3]NH3-N Stald'!N17:N22)/1000*17/14</f>
        <v>1.7007266178432143</v>
      </c>
      <c r="N41" s="16">
        <f>SUM('[3]NH3-N Stald'!O17:O22)/1000*17/14</f>
        <v>1.6472493540575426</v>
      </c>
    </row>
    <row r="42" spans="1:14" x14ac:dyDescent="0.25">
      <c r="A42" s="7" t="s">
        <v>11</v>
      </c>
      <c r="B42" s="16">
        <f>SUM('[3]NH3-N Stald'!C28:C29)/1000*17/14</f>
        <v>5.952246210937429</v>
      </c>
      <c r="C42" s="16">
        <f>SUM('[3]NH3-N Stald'!D28:D29)/1000*17/14</f>
        <v>6.100684676645713</v>
      </c>
      <c r="D42" s="16">
        <f>SUM('[3]NH3-N Stald'!E28:E29)/1000*17/14</f>
        <v>6.0951841343999993</v>
      </c>
      <c r="E42" s="16">
        <f>SUM('[3]NH3-N Stald'!F28:F29)/1000*17/14</f>
        <v>6.2266758913002862</v>
      </c>
      <c r="F42" s="16">
        <f>SUM('[3]NH3-N Stald'!G28:G29)/1000*17/14</f>
        <v>6.3446705938571437</v>
      </c>
      <c r="G42" s="16">
        <f>SUM('[3]NH3-N Stald'!H28:H29)/1000*17/14</f>
        <v>6.6890360555499999</v>
      </c>
      <c r="H42" s="16">
        <f>SUM('[3]NH3-N Stald'!I28:I29)/1000*17/14</f>
        <v>6.6121901014700004</v>
      </c>
      <c r="I42" s="16">
        <f>SUM('[3]NH3-N Stald'!J28:J29)/1000*17/14</f>
        <v>6.8306787252999985</v>
      </c>
      <c r="J42" s="16">
        <f>SUM('[3]NH3-N Stald'!K28:K29)/1000*17/14</f>
        <v>5.3855972876500013</v>
      </c>
      <c r="K42" s="16">
        <f>SUM('[3]NH3-N Stald'!L28:L29)/1000*17/14</f>
        <v>5.4784824471297151</v>
      </c>
      <c r="L42" s="16">
        <f>SUM('[3]NH3-N Stald'!M28:M29)/1000*17/14</f>
        <v>5.7989194310068575</v>
      </c>
      <c r="M42" s="16">
        <f>SUM('[3]NH3-N Stald'!N28:N29)/1000*17/14</f>
        <v>5.6329538918573565</v>
      </c>
      <c r="N42" s="16">
        <f>SUM('[3]NH3-N Stald'!O28:O29)/1000*17/14</f>
        <v>6.0450922591534288</v>
      </c>
    </row>
    <row r="43" spans="1:14" x14ac:dyDescent="0.25">
      <c r="A43" s="9" t="s">
        <v>12</v>
      </c>
      <c r="B43" s="17">
        <f>(SUM('[3]NH3-N Stald'!C23:C27)+'[3]NH3-N Stald'!C30+SUM('[3]NH3-N Stald'!C33:C41))/1000*17/14</f>
        <v>0.75793050425294983</v>
      </c>
      <c r="C43" s="17">
        <f>(SUM('[3]NH3-N Stald'!D23:D27)+'[3]NH3-N Stald'!D30+SUM('[3]NH3-N Stald'!D33:D41))/1000*17/14</f>
        <v>0.77767114350416333</v>
      </c>
      <c r="D43" s="17">
        <f>(SUM('[3]NH3-N Stald'!E23:E27)+'[3]NH3-N Stald'!E30+SUM('[3]NH3-N Stald'!E33:E41))/1000*17/14</f>
        <v>0.78105202123647255</v>
      </c>
      <c r="E43" s="17">
        <f>(SUM('[3]NH3-N Stald'!F23:F27)+'[3]NH3-N Stald'!F30+SUM('[3]NH3-N Stald'!F33:F41))/1000*17/14</f>
        <v>0.7950652616295254</v>
      </c>
      <c r="F43" s="17">
        <f>(SUM('[3]NH3-N Stald'!G23:G27)+'[3]NH3-N Stald'!G30+SUM('[3]NH3-N Stald'!G33:G41))/1000*17/14</f>
        <v>0.74929672206563125</v>
      </c>
      <c r="G43" s="17">
        <f>(SUM('[3]NH3-N Stald'!H23:H27)+'[3]NH3-N Stald'!H30+SUM('[3]NH3-N Stald'!H33:H41))/1000*17/14</f>
        <v>0.70079618152972123</v>
      </c>
      <c r="H43" s="17">
        <f>(SUM('[3]NH3-N Stald'!I23:I27)+'[3]NH3-N Stald'!I30+SUM('[3]NH3-N Stald'!I33:I41))/1000*17/14</f>
        <v>0.64687858337375237</v>
      </c>
      <c r="I43" s="17">
        <f>(SUM('[3]NH3-N Stald'!J23:J27)+'[3]NH3-N Stald'!J30+SUM('[3]NH3-N Stald'!J33:J41))/1000*17/14</f>
        <v>0.64448052951098322</v>
      </c>
      <c r="J43" s="17">
        <f>(SUM('[3]NH3-N Stald'!K23:K27)+'[3]NH3-N Stald'!K30+SUM('[3]NH3-N Stald'!K33:K41))/1000*17/14</f>
        <v>0.62488208393896782</v>
      </c>
      <c r="K43" s="17">
        <f>(SUM('[3]NH3-N Stald'!L23:L27)+'[3]NH3-N Stald'!L30+SUM('[3]NH3-N Stald'!L33:L41))/1000*17/14</f>
        <v>0.62345823967005864</v>
      </c>
      <c r="L43" s="17">
        <f>(SUM('[3]NH3-N Stald'!M23:M27)+'[3]NH3-N Stald'!M30+SUM('[3]NH3-N Stald'!M33:M41))/1000*17/14</f>
        <v>0.63770572157477978</v>
      </c>
      <c r="M43" s="17">
        <f>(SUM('[3]NH3-N Stald'!N23:N27)+'[3]NH3-N Stald'!N30+SUM('[3]NH3-N Stald'!N33:N41))/1000*17/14</f>
        <v>0.66362284230391411</v>
      </c>
      <c r="N43" s="17">
        <f>(SUM('[3]NH3-N Stald'!O23:O27)+'[3]NH3-N Stald'!O30+SUM('[3]NH3-N Stald'!O33:O41))/1000*17/14</f>
        <v>0.68971336817837581</v>
      </c>
    </row>
    <row r="44" spans="1:14" x14ac:dyDescent="0.25">
      <c r="A44" s="10" t="s">
        <v>14</v>
      </c>
      <c r="B44" s="18">
        <f>'[4]pct fordeling'!V16</f>
        <v>38.762496302711078</v>
      </c>
      <c r="C44" s="18">
        <f>'[4]pct fordeling'!W16</f>
        <v>36.736298808660386</v>
      </c>
      <c r="D44" s="18">
        <f>'[4]pct fordeling'!X16</f>
        <v>36.600024511652428</v>
      </c>
      <c r="E44" s="18">
        <f>'[4]pct fordeling'!Y16</f>
        <v>35.890663471268518</v>
      </c>
      <c r="F44" s="18">
        <f>'[4]pct fordeling'!Z16</f>
        <v>34.588939066325693</v>
      </c>
      <c r="G44" s="18">
        <f>'[4]pct fordeling'!AA16</f>
        <v>34.624700757011531</v>
      </c>
      <c r="H44" s="18">
        <f>'[4]pct fordeling'!AB16</f>
        <v>34.500282892140184</v>
      </c>
      <c r="I44" s="18">
        <f>'[4]pct fordeling'!AC16</f>
        <v>33.900720912386745</v>
      </c>
      <c r="J44" s="18">
        <f>'[4]pct fordeling'!AD16</f>
        <v>31.10629266970712</v>
      </c>
      <c r="K44" s="18">
        <f>'[4]pct fordeling'!AE16</f>
        <v>31.071655668632392</v>
      </c>
      <c r="L44" s="18">
        <f>'[4]pct fordeling'!AF16</f>
        <v>31.000493691829316</v>
      </c>
      <c r="M44" s="18">
        <f>'[4]pct fordeling'!AG16</f>
        <v>30.241564172806207</v>
      </c>
      <c r="N44" s="18">
        <f>'[4]pct fordeling'!AH16</f>
        <v>30.689344514322944</v>
      </c>
    </row>
    <row r="46" spans="1:14" x14ac:dyDescent="0.25">
      <c r="A46" s="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9" sqref="A9"/>
    </sheetView>
  </sheetViews>
  <sheetFormatPr defaultColWidth="9.109375" defaultRowHeight="13.2" x14ac:dyDescent="0.25"/>
  <cols>
    <col min="1" max="1" width="25.5546875" style="3" bestFit="1" customWidth="1"/>
    <col min="2" max="16384" width="9.109375" style="3"/>
  </cols>
  <sheetData>
    <row r="1" spans="1:14" ht="13.8" x14ac:dyDescent="0.25">
      <c r="A1" s="6" t="s">
        <v>1</v>
      </c>
    </row>
    <row r="2" spans="1:14" x14ac:dyDescent="0.25">
      <c r="A2" s="8"/>
      <c r="B2" s="8">
        <v>2005</v>
      </c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K2" s="8">
        <v>2014</v>
      </c>
      <c r="L2" s="8">
        <v>2015</v>
      </c>
      <c r="M2" s="8">
        <v>2016</v>
      </c>
      <c r="N2" s="8">
        <v>2017</v>
      </c>
    </row>
    <row r="3" spans="1:14" x14ac:dyDescent="0.25">
      <c r="A3" s="12" t="s">
        <v>16</v>
      </c>
      <c r="B3" s="16">
        <f>(SUM('[3]NH3-N Lager'!C3:C13)+SUM('[3]NH3-N Lager'!C31:C32))/1000*17/14</f>
        <v>2.3537933471452273</v>
      </c>
      <c r="C3" s="16">
        <f>(SUM('[3]NH3-N Lager'!D3:D13)+SUM('[3]NH3-N Lager'!D31:D32))/1000*17/14</f>
        <v>2.3935138903742526</v>
      </c>
      <c r="D3" s="16">
        <f>(SUM('[3]NH3-N Lager'!E3:E13)+SUM('[3]NH3-N Lager'!E31:E32))/1000*17/14</f>
        <v>1.7495377053642358</v>
      </c>
      <c r="E3" s="16">
        <f>(SUM('[3]NH3-N Lager'!F3:F13)+SUM('[3]NH3-N Lager'!F31:F32))/1000*17/14</f>
        <v>1.7853286925700063</v>
      </c>
      <c r="F3" s="16">
        <f>(SUM('[3]NH3-N Lager'!G3:G13)+SUM('[3]NH3-N Lager'!G31:G32))/1000*17/14</f>
        <v>1.7565134082489622</v>
      </c>
      <c r="G3" s="16">
        <f>(SUM('[3]NH3-N Lager'!H3:H13)+SUM('[3]NH3-N Lager'!H31:H32))/1000*17/14</f>
        <v>1.7569194544866888</v>
      </c>
      <c r="H3" s="16">
        <f>(SUM('[3]NH3-N Lager'!I3:I13)+SUM('[3]NH3-N Lager'!I31:I32))/1000*17/14</f>
        <v>1.7972352552584101</v>
      </c>
      <c r="I3" s="16">
        <f>(SUM('[3]NH3-N Lager'!J3:J13)+SUM('[3]NH3-N Lager'!J31:J32))/1000*17/14</f>
        <v>1.8214644820131263</v>
      </c>
      <c r="J3" s="16">
        <f>(SUM('[3]NH3-N Lager'!K3:K13)+SUM('[3]NH3-N Lager'!K31:K32))/1000*17/14</f>
        <v>1.8284649986532753</v>
      </c>
      <c r="K3" s="16">
        <f>(SUM('[3]NH3-N Lager'!L3:L13)+SUM('[3]NH3-N Lager'!L31:L32))/1000*17/14</f>
        <v>1.7781052434829243</v>
      </c>
      <c r="L3" s="16">
        <f>(SUM('[3]NH3-N Lager'!M3:M13)+SUM('[3]NH3-N Lager'!M31:M32))/1000*17/14</f>
        <v>1.7648176097442636</v>
      </c>
      <c r="M3" s="16">
        <f>(SUM('[3]NH3-N Lager'!N3:N13)+SUM('[3]NH3-N Lager'!N31:N32))/1000*17/14</f>
        <v>1.8257388017433018</v>
      </c>
      <c r="N3" s="16">
        <f>(SUM('[3]NH3-N Lager'!O3:O13)+SUM('[3]NH3-N Lager'!O31:O32))/1000*17/14</f>
        <v>1.8681387670564296</v>
      </c>
    </row>
    <row r="4" spans="1:14" x14ac:dyDescent="0.25">
      <c r="A4" s="12" t="s">
        <v>17</v>
      </c>
      <c r="B4" s="16">
        <f>SUM('[3]NH3-N Lager'!C14:C16)/1000*17/14</f>
        <v>4.2433765894119402</v>
      </c>
      <c r="C4" s="16">
        <f>SUM('[3]NH3-N Lager'!D14:D16)/1000*17/14</f>
        <v>3.8722023911041039</v>
      </c>
      <c r="D4" s="16">
        <f>SUM('[3]NH3-N Lager'!E14:E16)/1000*17/14</f>
        <v>2.5505990878252205</v>
      </c>
      <c r="E4" s="16">
        <f>SUM('[3]NH3-N Lager'!F14:F16)/1000*17/14</f>
        <v>2.3571489788623636</v>
      </c>
      <c r="F4" s="16">
        <f>SUM('[3]NH3-N Lager'!G14:G16)/1000*17/14</f>
        <v>2.1993470819600556</v>
      </c>
      <c r="G4" s="16">
        <f>SUM('[3]NH3-N Lager'!H14:H16)/1000*17/14</f>
        <v>2.1951954720216373</v>
      </c>
      <c r="H4" s="16">
        <f>SUM('[3]NH3-N Lager'!I14:I16)/1000*17/14</f>
        <v>2.1569471958765938</v>
      </c>
      <c r="I4" s="16">
        <f>SUM('[3]NH3-N Lager'!J14:J16)/1000*17/14</f>
        <v>2.0548888391515132</v>
      </c>
      <c r="J4" s="16">
        <f>SUM('[3]NH3-N Lager'!K14:K16)/1000*17/14</f>
        <v>2.006481736401704</v>
      </c>
      <c r="K4" s="16">
        <f>SUM('[3]NH3-N Lager'!L14:L16)/1000*17/14</f>
        <v>2.0426291491991626</v>
      </c>
      <c r="L4" s="16">
        <f>SUM('[3]NH3-N Lager'!M14:M16)/1000*17/14</f>
        <v>2.0097265151763057</v>
      </c>
      <c r="M4" s="16">
        <f>SUM('[3]NH3-N Lager'!N14:N16)/1000*17/14</f>
        <v>1.9637356239996495</v>
      </c>
      <c r="N4" s="16">
        <f>SUM('[3]NH3-N Lager'!O14:O16)/1000*17/14</f>
        <v>1.9818850880652554</v>
      </c>
    </row>
    <row r="5" spans="1:14" x14ac:dyDescent="0.25">
      <c r="A5" s="13" t="s">
        <v>12</v>
      </c>
      <c r="B5" s="17">
        <f>(SUM('[3]NH3-N Lager'!C17:C30)+SUM('[3]NH3-N Lager'!C33:C41))/1000*17/14</f>
        <v>1.8638242304441108</v>
      </c>
      <c r="C5" s="17">
        <f>(SUM('[3]NH3-N Lager'!D17:D30)+SUM('[3]NH3-N Lager'!D33:D41))/1000*17/14</f>
        <v>1.6662731489397806</v>
      </c>
      <c r="D5" s="17">
        <f>(SUM('[3]NH3-N Lager'!E17:E30)+SUM('[3]NH3-N Lager'!E33:E41))/1000*17/14</f>
        <v>1.0653531202157007</v>
      </c>
      <c r="E5" s="17">
        <f>(SUM('[3]NH3-N Lager'!F17:F30)+SUM('[3]NH3-N Lager'!F33:F41))/1000*17/14</f>
        <v>1.0968970356539818</v>
      </c>
      <c r="F5" s="17">
        <f>(SUM('[3]NH3-N Lager'!G17:G30)+SUM('[3]NH3-N Lager'!G33:G41))/1000*17/14</f>
        <v>1.0585485025809884</v>
      </c>
      <c r="G5" s="17">
        <f>(SUM('[3]NH3-N Lager'!H17:H30)+SUM('[3]NH3-N Lager'!H33:H41))/1000*17/14</f>
        <v>1.0854563182519348</v>
      </c>
      <c r="H5" s="17">
        <f>(SUM('[3]NH3-N Lager'!I17:I30)+SUM('[3]NH3-N Lager'!I33:I41))/1000*17/14</f>
        <v>1.036038300938936</v>
      </c>
      <c r="I5" s="17">
        <f>(SUM('[3]NH3-N Lager'!J17:J30)+SUM('[3]NH3-N Lager'!J33:J41))/1000*17/14</f>
        <v>1.0248717655063888</v>
      </c>
      <c r="J5" s="17">
        <f>(SUM('[3]NH3-N Lager'!K17:K30)+SUM('[3]NH3-N Lager'!K33:K41))/1000*17/14</f>
        <v>1.1788636369387999</v>
      </c>
      <c r="K5" s="17">
        <f>(SUM('[3]NH3-N Lager'!L17:L30)+SUM('[3]NH3-N Lager'!L33:L41))/1000*17/14</f>
        <v>1.2950243083101671</v>
      </c>
      <c r="L5" s="17">
        <f>(SUM('[3]NH3-N Lager'!M17:M30)+SUM('[3]NH3-N Lager'!M33:M41))/1000*17/14</f>
        <v>1.3418478133937342</v>
      </c>
      <c r="M5" s="17">
        <f>(SUM('[3]NH3-N Lager'!N17:N30)+SUM('[3]NH3-N Lager'!N33:N41))/1000*17/14</f>
        <v>1.3695598367347592</v>
      </c>
      <c r="N5" s="17">
        <f>(SUM('[3]NH3-N Lager'!O17:O30)+SUM('[3]NH3-N Lager'!O33:O41))/1000*17/14</f>
        <v>1.3914009287635067</v>
      </c>
    </row>
    <row r="6" spans="1:14" x14ac:dyDescent="0.25">
      <c r="A6" s="10" t="s">
        <v>0</v>
      </c>
      <c r="B6" s="18">
        <f>'[4]pct fordeling'!V17</f>
        <v>8.4609941670012763</v>
      </c>
      <c r="C6" s="18">
        <f>'[4]pct fordeling'!W17</f>
        <v>7.9319894304181364</v>
      </c>
      <c r="D6" s="18">
        <f>'[4]pct fordeling'!X17</f>
        <v>5.365489913405157</v>
      </c>
      <c r="E6" s="18">
        <f>'[4]pct fordeling'!Y17</f>
        <v>5.2393747070863519</v>
      </c>
      <c r="F6" s="18">
        <f>'[4]pct fordeling'!Z17</f>
        <v>5.0144089927900071</v>
      </c>
      <c r="G6" s="18">
        <f>'[4]pct fordeling'!AA17</f>
        <v>5.0375712447602581</v>
      </c>
      <c r="H6" s="18">
        <f>'[4]pct fordeling'!AB17</f>
        <v>4.9902207520739363</v>
      </c>
      <c r="I6" s="18">
        <f>'[4]pct fordeling'!AC17</f>
        <v>4.9012250866710296</v>
      </c>
      <c r="J6" s="18">
        <f>'[4]pct fordeling'!AD17</f>
        <v>5.0138103719937757</v>
      </c>
      <c r="K6" s="18">
        <f>'[4]pct fordeling'!AE17</f>
        <v>5.1157587009922523</v>
      </c>
      <c r="L6" s="18">
        <f>'[4]pct fordeling'!AF17</f>
        <v>5.1163919383143037</v>
      </c>
      <c r="M6" s="18">
        <f>'[4]pct fordeling'!AG17</f>
        <v>5.1590342624777064</v>
      </c>
      <c r="N6" s="18">
        <f>'[4]pct fordeling'!AH17</f>
        <v>5.2414247838851926</v>
      </c>
    </row>
    <row r="8" spans="1:14" x14ac:dyDescent="0.25">
      <c r="A8" s="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M4" sqref="M4"/>
    </sheetView>
  </sheetViews>
  <sheetFormatPr defaultColWidth="9.109375" defaultRowHeight="13.2" x14ac:dyDescent="0.25"/>
  <cols>
    <col min="1" max="1" width="31.109375" style="3" customWidth="1"/>
    <col min="2" max="16384" width="9.109375" style="3"/>
  </cols>
  <sheetData>
    <row r="1" spans="1:14" ht="13.8" x14ac:dyDescent="0.25">
      <c r="A1" s="6" t="s">
        <v>2</v>
      </c>
    </row>
    <row r="2" spans="1:14" x14ac:dyDescent="0.25">
      <c r="A2" s="8"/>
      <c r="B2" s="8">
        <v>2005</v>
      </c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K2" s="8">
        <v>2014</v>
      </c>
      <c r="L2" s="8">
        <v>2015</v>
      </c>
      <c r="M2" s="8">
        <v>2016</v>
      </c>
      <c r="N2" s="8">
        <v>2017</v>
      </c>
    </row>
    <row r="3" spans="1:14" x14ac:dyDescent="0.25">
      <c r="A3" s="2" t="s">
        <v>19</v>
      </c>
      <c r="B3" s="22">
        <f>'[3]N soils'!$B23/1000000</f>
        <v>212.43106069064629</v>
      </c>
      <c r="C3" s="22">
        <f>'[3]N soils'!$B24/1000000</f>
        <v>205.40984904279088</v>
      </c>
      <c r="D3" s="22">
        <f>'[3]N soils'!$B25/1000000</f>
        <v>217.28446190681228</v>
      </c>
      <c r="E3" s="22">
        <f>'[3]N soils'!$B26/1000000</f>
        <v>212.58781433199132</v>
      </c>
      <c r="F3" s="22">
        <f>'[3]N soils'!$B27/1000000</f>
        <v>207.47481198867789</v>
      </c>
      <c r="G3" s="22">
        <f>'[3]N soils'!$B28/1000000</f>
        <v>208.18002853239807</v>
      </c>
      <c r="H3" s="22">
        <f>'[3]N soils'!$B29/1000000</f>
        <v>207.57825724149654</v>
      </c>
      <c r="I3" s="22">
        <f>'[3]N soils'!$B30/1000000</f>
        <v>205.94357211358999</v>
      </c>
      <c r="J3" s="22">
        <f>'[3]N soils'!$B31/1000000</f>
        <v>207.22662319715434</v>
      </c>
      <c r="K3" s="22">
        <f>'[3]N soils'!$B32/1000000</f>
        <v>208.19819075227448</v>
      </c>
      <c r="L3" s="22">
        <f>'[3]N soils'!$B33/1000000</f>
        <v>208.4974970973521</v>
      </c>
      <c r="M3" s="22">
        <f>'[3]N soils'!$B34/1000000</f>
        <v>210.17072899570562</v>
      </c>
      <c r="N3" s="22">
        <f>'[3]N soils'!$B35/1000000</f>
        <v>213.95737223555332</v>
      </c>
    </row>
    <row r="4" spans="1:14" x14ac:dyDescent="0.25">
      <c r="A4" s="2" t="s">
        <v>20</v>
      </c>
      <c r="B4" s="22">
        <f>[5]data!W23</f>
        <v>206.25200000000004</v>
      </c>
      <c r="C4" s="22">
        <f>[5]data!X23</f>
        <v>191.755</v>
      </c>
      <c r="D4" s="22">
        <f>[5]data!Y23</f>
        <v>194.59800000000001</v>
      </c>
      <c r="E4" s="22">
        <f>[5]data!Z23</f>
        <v>220.40100000000004</v>
      </c>
      <c r="F4" s="22">
        <f>[5]data!AA23</f>
        <v>210.24923774000055</v>
      </c>
      <c r="G4" s="22">
        <f>[5]data!AB23</f>
        <v>198.89081848000012</v>
      </c>
      <c r="H4" s="22">
        <f>[5]data!AC23</f>
        <v>204.59900704000017</v>
      </c>
      <c r="I4" s="22">
        <f>[5]data!AD23</f>
        <v>198.23764623999978</v>
      </c>
      <c r="J4" s="22">
        <f>[5]data!AE23</f>
        <v>199.80078421999983</v>
      </c>
      <c r="K4" s="22">
        <f>[5]data!AF23</f>
        <v>203.91527756999952</v>
      </c>
      <c r="L4" s="22">
        <f>[5]data!AG23</f>
        <v>210.92075129999949</v>
      </c>
      <c r="M4" s="22">
        <f>[5]data!AH23</f>
        <v>242.53113118999988</v>
      </c>
      <c r="N4" s="22">
        <f>[5]data!AI23</f>
        <v>248.68799999999999</v>
      </c>
    </row>
    <row r="5" spans="1:14" x14ac:dyDescent="0.25">
      <c r="A5" s="9" t="s">
        <v>21</v>
      </c>
      <c r="B5" s="23">
        <f>'[3]N soils'!$F23/1000000</f>
        <v>26.000242914172468</v>
      </c>
      <c r="C5" s="23">
        <f>'[3]N soils'!$F24/1000000</f>
        <v>24.607530933380847</v>
      </c>
      <c r="D5" s="23">
        <f>'[3]N soils'!$F25/1000000</f>
        <v>23.353643150415074</v>
      </c>
      <c r="E5" s="23">
        <f>'[3]N soils'!$F26/1000000</f>
        <v>23.430287009694791</v>
      </c>
      <c r="F5" s="23">
        <f>'[3]N soils'!$F27/1000000</f>
        <v>22.382629865063834</v>
      </c>
      <c r="G5" s="23">
        <f>'[3]N soils'!$F28/1000000</f>
        <v>21.997269497904938</v>
      </c>
      <c r="H5" s="23">
        <f>'[3]N soils'!$F29/1000000</f>
        <v>21.235973218225759</v>
      </c>
      <c r="I5" s="23">
        <f>'[3]N soils'!$F30/1000000</f>
        <v>21.558913167630674</v>
      </c>
      <c r="J5" s="23">
        <f>'[3]N soils'!$F31/1000000</f>
        <v>21.809478554461911</v>
      </c>
      <c r="K5" s="23">
        <f>'[3]N soils'!$F32/1000000</f>
        <v>21.646051693919727</v>
      </c>
      <c r="L5" s="23">
        <f>'[3]N soils'!$F33/1000000</f>
        <v>21.084719329172053</v>
      </c>
      <c r="M5" s="23">
        <f>'[3]N soils'!$F34/1000000</f>
        <v>21.226418521081357</v>
      </c>
      <c r="N5" s="23">
        <f>'[3]N soils'!$F35/1000000</f>
        <v>21.063278583803417</v>
      </c>
    </row>
    <row r="7" spans="1:14" ht="13.8" x14ac:dyDescent="0.25">
      <c r="A7" s="6" t="s">
        <v>35</v>
      </c>
    </row>
    <row r="8" spans="1:14" x14ac:dyDescent="0.25">
      <c r="A8" s="8"/>
      <c r="B8" s="8">
        <v>2005</v>
      </c>
      <c r="C8" s="8">
        <v>2006</v>
      </c>
      <c r="D8" s="8">
        <v>2007</v>
      </c>
      <c r="E8" s="8">
        <v>2008</v>
      </c>
      <c r="F8" s="8">
        <v>2009</v>
      </c>
      <c r="G8" s="8">
        <v>2010</v>
      </c>
      <c r="H8" s="8">
        <v>2011</v>
      </c>
      <c r="I8" s="8">
        <v>2012</v>
      </c>
      <c r="J8" s="8">
        <v>2013</v>
      </c>
      <c r="K8" s="8">
        <v>2014</v>
      </c>
      <c r="L8" s="8">
        <v>2015</v>
      </c>
      <c r="M8" s="8">
        <v>2016</v>
      </c>
      <c r="N8" s="8">
        <v>2017</v>
      </c>
    </row>
    <row r="9" spans="1:14" x14ac:dyDescent="0.25">
      <c r="A9" s="19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4" t="s">
        <v>22</v>
      </c>
    </row>
    <row r="11" spans="1:14" x14ac:dyDescent="0.25">
      <c r="A11" s="3" t="s">
        <v>16</v>
      </c>
      <c r="B11" s="3">
        <f>SUM([6]Kvæg!AC5:AC12)</f>
        <v>55</v>
      </c>
      <c r="C11" s="3">
        <f>SUM([6]Kvæg!AD5:AD12)</f>
        <v>58</v>
      </c>
      <c r="D11" s="3">
        <f>SUM([6]Kvæg!AE5:AE12)</f>
        <v>60</v>
      </c>
      <c r="E11" s="3">
        <f>SUM([6]Kvæg!AF5:AF12)</f>
        <v>63</v>
      </c>
      <c r="F11" s="3">
        <f>SUM([6]Kvæg!AG5:AG12)</f>
        <v>63</v>
      </c>
      <c r="G11" s="3">
        <f>SUM([6]Kvæg!AH5:AH12)</f>
        <v>63</v>
      </c>
      <c r="H11" s="3">
        <f>SUM([6]Kvæg!AI5:AI12)</f>
        <v>76</v>
      </c>
      <c r="I11" s="3">
        <f>SUM([6]Kvæg!AJ5:AJ12)</f>
        <v>79</v>
      </c>
      <c r="J11" s="3">
        <f>SUM([6]Kvæg!AK5:AK12)</f>
        <v>79</v>
      </c>
      <c r="K11" s="3">
        <f>SUM([6]Kvæg!AL5:AL12)</f>
        <v>79</v>
      </c>
      <c r="L11" s="3">
        <f>SUM([6]Kvæg!AM5:AM12)</f>
        <v>77</v>
      </c>
      <c r="M11" s="3">
        <f>SUM([6]Kvæg!AN5:AN12)</f>
        <v>77</v>
      </c>
      <c r="N11" s="3">
        <f>SUM([6]Kvæg!AO5:AO12)</f>
        <v>77</v>
      </c>
    </row>
    <row r="12" spans="1:14" x14ac:dyDescent="0.25">
      <c r="A12" s="8" t="s">
        <v>17</v>
      </c>
      <c r="B12" s="8">
        <f>SUM([6]Svin!AC5:AC10)</f>
        <v>17</v>
      </c>
      <c r="C12" s="8">
        <f>SUM([6]Svin!AD5:AD10)</f>
        <v>21</v>
      </c>
      <c r="D12" s="8">
        <f>SUM([6]Svin!AE5:AE10)</f>
        <v>24</v>
      </c>
      <c r="E12" s="8">
        <f>SUM([6]Svin!AF5:AF10)</f>
        <v>28</v>
      </c>
      <c r="F12" s="8">
        <f>SUM([6]Svin!AG5:AG10)</f>
        <v>28</v>
      </c>
      <c r="G12" s="8">
        <f>SUM([6]Svin!AH5:AH10)</f>
        <v>28</v>
      </c>
      <c r="H12" s="8">
        <f>SUM([6]Svin!AI5:AI10)</f>
        <v>37</v>
      </c>
      <c r="I12" s="8">
        <f>SUM([6]Svin!AJ5:AJ10)</f>
        <v>37</v>
      </c>
      <c r="J12" s="8">
        <f>SUM([6]Svin!AK5:AK10)</f>
        <v>37</v>
      </c>
      <c r="K12" s="8">
        <f>SUM([6]Svin!AL5:AL10)</f>
        <v>37</v>
      </c>
      <c r="L12" s="8">
        <f>SUM([6]Svin!AM5:AM10)</f>
        <v>37</v>
      </c>
      <c r="M12" s="8">
        <f>SUM([6]Svin!AN5:AN10)</f>
        <v>37</v>
      </c>
      <c r="N12" s="8">
        <f>SUM([6]Svin!AO5:AO10)</f>
        <v>37</v>
      </c>
    </row>
    <row r="13" spans="1:14" x14ac:dyDescent="0.25">
      <c r="A13" s="5" t="s">
        <v>23</v>
      </c>
    </row>
    <row r="14" spans="1:14" x14ac:dyDescent="0.25">
      <c r="A14" s="3" t="s">
        <v>16</v>
      </c>
      <c r="B14" s="15">
        <f>[6]Kvæg!AC51</f>
        <v>0</v>
      </c>
      <c r="C14" s="15">
        <f>[6]Kvæg!AD51</f>
        <v>0</v>
      </c>
      <c r="D14" s="15">
        <f>[6]Kvæg!AE51</f>
        <v>0</v>
      </c>
      <c r="E14" s="15">
        <f>[6]Kvæg!AF51</f>
        <v>0</v>
      </c>
      <c r="F14" s="15">
        <f>[6]Kvæg!AG51</f>
        <v>0</v>
      </c>
      <c r="G14" s="15">
        <f>[6]Kvæg!AH51</f>
        <v>0</v>
      </c>
      <c r="H14" s="15">
        <f>[6]Kvæg!AI51</f>
        <v>2</v>
      </c>
      <c r="I14" s="15">
        <f>[6]Kvæg!AJ51</f>
        <v>5.6589571647575925</v>
      </c>
      <c r="J14" s="15">
        <f>[6]Kvæg!AK51</f>
        <v>10.108570923568976</v>
      </c>
      <c r="K14" s="15">
        <f>[6]Kvæg!AL51</f>
        <v>12.852924672487173</v>
      </c>
      <c r="L14" s="15">
        <f>[6]Kvæg!AM51</f>
        <v>15.975563284877069</v>
      </c>
      <c r="M14" s="15">
        <f>[6]Kvæg!AN51</f>
        <v>12.903612733286613</v>
      </c>
      <c r="N14" s="15">
        <f>[6]Kvæg!AO51</f>
        <v>8.0685624886904161</v>
      </c>
    </row>
    <row r="15" spans="1:14" x14ac:dyDescent="0.25">
      <c r="A15" s="8" t="s">
        <v>17</v>
      </c>
      <c r="B15" s="20">
        <f>[6]Svin!AC51</f>
        <v>0</v>
      </c>
      <c r="C15" s="20">
        <f>[6]Svin!AD51</f>
        <v>0</v>
      </c>
      <c r="D15" s="20">
        <f>[6]Svin!AE51</f>
        <v>0</v>
      </c>
      <c r="E15" s="20">
        <f>[6]Svin!AF51</f>
        <v>0</v>
      </c>
      <c r="F15" s="20">
        <f>[6]Svin!AG51</f>
        <v>0</v>
      </c>
      <c r="G15" s="20">
        <f>[6]Svin!AH51</f>
        <v>0</v>
      </c>
      <c r="H15" s="20">
        <f>[6]Svin!AI51</f>
        <v>1</v>
      </c>
      <c r="I15" s="20">
        <f>[6]Svin!AJ51</f>
        <v>1</v>
      </c>
      <c r="J15" s="20">
        <f>[6]Svin!AK51</f>
        <v>1</v>
      </c>
      <c r="K15" s="20">
        <f>[6]Svin!AL51</f>
        <v>1</v>
      </c>
      <c r="L15" s="20">
        <f>[6]Svin!AM51</f>
        <v>1</v>
      </c>
      <c r="M15" s="20">
        <f>[6]Svin!AN51</f>
        <v>1</v>
      </c>
      <c r="N15" s="20">
        <f>[6]Svin!AO51</f>
        <v>1</v>
      </c>
    </row>
    <row r="17" spans="1:14" ht="13.8" x14ac:dyDescent="0.25">
      <c r="A17" s="6" t="s">
        <v>24</v>
      </c>
    </row>
    <row r="18" spans="1:14" x14ac:dyDescent="0.25">
      <c r="A18" s="8"/>
      <c r="B18" s="8">
        <v>2005</v>
      </c>
      <c r="C18" s="8">
        <v>2006</v>
      </c>
      <c r="D18" s="8">
        <v>2007</v>
      </c>
      <c r="E18" s="8">
        <v>2008</v>
      </c>
      <c r="F18" s="8">
        <v>2009</v>
      </c>
      <c r="G18" s="8">
        <v>2010</v>
      </c>
      <c r="H18" s="8">
        <v>2011</v>
      </c>
      <c r="I18" s="8">
        <v>2012</v>
      </c>
      <c r="J18" s="8">
        <v>2013</v>
      </c>
      <c r="K18" s="8">
        <v>2014</v>
      </c>
      <c r="L18" s="8">
        <v>2015</v>
      </c>
      <c r="M18" s="8">
        <v>2016</v>
      </c>
      <c r="N18" s="8">
        <v>2017</v>
      </c>
    </row>
    <row r="19" spans="1:14" x14ac:dyDescent="0.25">
      <c r="A19" s="26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25">
      <c r="A20" s="3" t="s">
        <v>16</v>
      </c>
      <c r="B20" s="16">
        <f>[6]Kvæg!AC59</f>
        <v>14.084200000000001</v>
      </c>
      <c r="C20" s="16">
        <f>[6]Kvæg!AD59</f>
        <v>14.5898</v>
      </c>
      <c r="D20" s="16">
        <f>[6]Kvæg!AE59</f>
        <v>14.7258</v>
      </c>
      <c r="E20" s="16">
        <f>[6]Kvæg!AF59</f>
        <v>14.428958712171038</v>
      </c>
      <c r="F20" s="16">
        <f>[6]Kvæg!AG59</f>
        <v>14.415751694436182</v>
      </c>
      <c r="G20" s="16">
        <f>[6]Kvæg!AH59</f>
        <v>14.406567160808482</v>
      </c>
      <c r="H20" s="16">
        <f>[6]Kvæg!AI59</f>
        <v>13.150980559596697</v>
      </c>
      <c r="I20" s="16">
        <f>[6]Kvæg!AJ59</f>
        <v>13.326529928320561</v>
      </c>
      <c r="J20" s="16">
        <f>[6]Kvæg!AK59</f>
        <v>13.182933081626995</v>
      </c>
      <c r="K20" s="16">
        <f>[6]Kvæg!AL59</f>
        <v>13.092484708262514</v>
      </c>
      <c r="L20" s="16">
        <f>[6]Kvæg!AM59</f>
        <v>12.988523925064992</v>
      </c>
      <c r="M20" s="16">
        <f>[6]Kvæg!AN59</f>
        <v>13.093062513659067</v>
      </c>
      <c r="N20" s="16">
        <f>[6]Kvæg!AO59</f>
        <v>13.25933646521543</v>
      </c>
    </row>
    <row r="21" spans="1:14" x14ac:dyDescent="0.25">
      <c r="A21" s="8" t="s">
        <v>17</v>
      </c>
      <c r="B21" s="17">
        <f>[6]Svin!AC59</f>
        <v>11.086900000000002</v>
      </c>
      <c r="C21" s="17">
        <f>[6]Svin!AD59</f>
        <v>11.132299999999999</v>
      </c>
      <c r="D21" s="17">
        <f>[6]Svin!AE59</f>
        <v>11.331900000000001</v>
      </c>
      <c r="E21" s="17">
        <f>[6]Svin!AF59</f>
        <v>11.112912782626786</v>
      </c>
      <c r="F21" s="17">
        <f>[6]Svin!AG59</f>
        <v>11.10093214581485</v>
      </c>
      <c r="G21" s="17">
        <f>[6]Svin!AH59</f>
        <v>11.089509225901477</v>
      </c>
      <c r="H21" s="17">
        <f>[6]Svin!AI59</f>
        <v>10.712802055091636</v>
      </c>
      <c r="I21" s="17">
        <f>[6]Svin!AJ59</f>
        <v>10.709087566152558</v>
      </c>
      <c r="J21" s="17">
        <f>[6]Svin!AK59</f>
        <v>10.70450079384919</v>
      </c>
      <c r="K21" s="17">
        <f>[6]Svin!AL59</f>
        <v>10.701958967259179</v>
      </c>
      <c r="L21" s="17">
        <f>[6]Svin!AM59</f>
        <v>10.69984076972232</v>
      </c>
      <c r="M21" s="17">
        <f>[6]Svin!AN59</f>
        <v>10.691987698880103</v>
      </c>
      <c r="N21" s="17">
        <f>[6]Svin!AO59</f>
        <v>10.690341714065573</v>
      </c>
    </row>
    <row r="22" spans="1:14" x14ac:dyDescent="0.25">
      <c r="A22" s="26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3" t="s">
        <v>16</v>
      </c>
      <c r="B23" s="25">
        <f>[6]Kvæg!AC60</f>
        <v>6.66</v>
      </c>
      <c r="C23" s="25">
        <f>[6]Kvæg!AD60</f>
        <v>6.5</v>
      </c>
      <c r="D23" s="25">
        <f>[6]Kvæg!AE60</f>
        <v>6.37</v>
      </c>
      <c r="E23" s="25">
        <f>[6]Kvæg!AF60</f>
        <v>6.37</v>
      </c>
      <c r="F23" s="25">
        <f>[6]Kvæg!AG60</f>
        <v>6.37</v>
      </c>
      <c r="G23" s="25">
        <f>[6]Kvæg!AH60</f>
        <v>6.37</v>
      </c>
      <c r="H23" s="25">
        <f>[6]Kvæg!AI60</f>
        <v>6.65</v>
      </c>
      <c r="I23" s="25">
        <f>[6]Kvæg!AJ60</f>
        <v>6.65</v>
      </c>
      <c r="J23" s="25">
        <f>[6]Kvæg!AK60</f>
        <v>6.65</v>
      </c>
      <c r="K23" s="25">
        <f>[6]Kvæg!AL60</f>
        <v>6.65</v>
      </c>
      <c r="L23" s="25">
        <f>[6]Kvæg!AM60</f>
        <v>6.65</v>
      </c>
      <c r="M23" s="25">
        <f>[6]Kvæg!AN60</f>
        <v>6.65</v>
      </c>
      <c r="N23" s="25">
        <f>[6]Kvæg!AO60</f>
        <v>6.65</v>
      </c>
    </row>
    <row r="24" spans="1:14" x14ac:dyDescent="0.25">
      <c r="A24" s="8" t="s">
        <v>17</v>
      </c>
      <c r="B24" s="17">
        <f>[6]Svin!AC60</f>
        <v>6.66</v>
      </c>
      <c r="C24" s="17">
        <f>[6]Svin!AD60</f>
        <v>6.5</v>
      </c>
      <c r="D24" s="17">
        <f>[6]Svin!AE60</f>
        <v>6.37</v>
      </c>
      <c r="E24" s="17">
        <f>[6]Svin!AF60</f>
        <v>6.37</v>
      </c>
      <c r="F24" s="17">
        <f>[6]Svin!AG60</f>
        <v>6.37</v>
      </c>
      <c r="G24" s="17">
        <f>[6]Svin!AH60</f>
        <v>6.37</v>
      </c>
      <c r="H24" s="17">
        <f>[6]Svin!AI60</f>
        <v>6.17</v>
      </c>
      <c r="I24" s="17">
        <f>[6]Svin!AJ60</f>
        <v>6.17</v>
      </c>
      <c r="J24" s="17">
        <f>[6]Svin!AK60</f>
        <v>6.17</v>
      </c>
      <c r="K24" s="17">
        <f>[6]Svin!AL60</f>
        <v>6.17</v>
      </c>
      <c r="L24" s="17">
        <f>[6]Svin!AM60</f>
        <v>6.17</v>
      </c>
      <c r="M24" s="17">
        <f>[6]Svin!AN60</f>
        <v>6.17</v>
      </c>
      <c r="N24" s="17">
        <f>[6]Svin!AO60</f>
        <v>6.17</v>
      </c>
    </row>
    <row r="25" spans="1:14" x14ac:dyDescent="0.25">
      <c r="A25" s="2" t="s">
        <v>20</v>
      </c>
      <c r="B25" s="25">
        <f>[5]data!W53</f>
        <v>2.6021813121812145</v>
      </c>
      <c r="C25" s="25">
        <f>[5]data!X53</f>
        <v>2.6165680164793619</v>
      </c>
      <c r="D25" s="25">
        <f>[5]data!Y53</f>
        <v>2.662688208511907</v>
      </c>
      <c r="E25" s="25">
        <f>[5]data!Z53</f>
        <v>2.4810318464979737</v>
      </c>
      <c r="F25" s="25">
        <f>[5]data!AA53</f>
        <v>1.8697775092621256</v>
      </c>
      <c r="G25" s="25">
        <f>[5]data!AB53</f>
        <v>2.389391004043127</v>
      </c>
      <c r="H25" s="25">
        <f>[5]data!AC53</f>
        <v>2.3262849049995178</v>
      </c>
      <c r="I25" s="25">
        <f>[5]data!AD53</f>
        <v>2.324171358602952</v>
      </c>
      <c r="J25" s="25">
        <f>[5]data!AE53</f>
        <v>2.3765437711829378</v>
      </c>
      <c r="K25" s="25">
        <f>[5]data!AF53</f>
        <v>2.4862333310135498</v>
      </c>
      <c r="L25" s="25">
        <f>[5]data!AG53</f>
        <v>2.5101369647587268</v>
      </c>
      <c r="M25" s="25">
        <f>[5]data!AH53</f>
        <v>2.4463367883004405</v>
      </c>
      <c r="N25" s="25">
        <f>[5]data!AI53</f>
        <v>2.5746397091938493</v>
      </c>
    </row>
    <row r="26" spans="1:14" x14ac:dyDescent="0.25">
      <c r="A26" s="9" t="s">
        <v>21</v>
      </c>
      <c r="B26" s="17">
        <v>7</v>
      </c>
      <c r="C26" s="17">
        <v>7</v>
      </c>
      <c r="D26" s="17">
        <v>7</v>
      </c>
      <c r="E26" s="17">
        <v>7</v>
      </c>
      <c r="F26" s="17">
        <v>7</v>
      </c>
      <c r="G26" s="17">
        <v>7</v>
      </c>
      <c r="H26" s="17">
        <v>7</v>
      </c>
      <c r="I26" s="17">
        <v>7</v>
      </c>
      <c r="J26" s="17">
        <v>7</v>
      </c>
      <c r="K26" s="17">
        <v>7</v>
      </c>
      <c r="L26" s="17">
        <v>7</v>
      </c>
      <c r="M26" s="17">
        <v>7</v>
      </c>
      <c r="N26" s="17">
        <v>7</v>
      </c>
    </row>
    <row r="27" spans="1:14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9" spans="1:14" ht="13.8" x14ac:dyDescent="0.25">
      <c r="A29" s="6" t="s">
        <v>3</v>
      </c>
    </row>
    <row r="30" spans="1:14" x14ac:dyDescent="0.25">
      <c r="A30" s="8"/>
      <c r="B30" s="8">
        <v>2005</v>
      </c>
      <c r="C30" s="8">
        <v>2006</v>
      </c>
      <c r="D30" s="8">
        <v>2007</v>
      </c>
      <c r="E30" s="8">
        <v>2008</v>
      </c>
      <c r="F30" s="8">
        <v>2009</v>
      </c>
      <c r="G30" s="8">
        <v>2010</v>
      </c>
      <c r="H30" s="8">
        <v>2011</v>
      </c>
      <c r="I30" s="8">
        <v>2012</v>
      </c>
      <c r="J30" s="8">
        <v>2013</v>
      </c>
      <c r="K30" s="8">
        <v>2014</v>
      </c>
      <c r="L30" s="8">
        <v>2015</v>
      </c>
      <c r="M30" s="8">
        <v>2016</v>
      </c>
      <c r="N30" s="8">
        <v>2017</v>
      </c>
    </row>
    <row r="31" spans="1:14" x14ac:dyDescent="0.25">
      <c r="A31" s="2" t="s">
        <v>19</v>
      </c>
      <c r="B31" s="16">
        <f>'[7]2005'!$H$113</f>
        <v>20.9053458327251</v>
      </c>
      <c r="C31" s="16">
        <f>'[7]2006'!$H$113</f>
        <v>20.503164387580899</v>
      </c>
      <c r="D31" s="16">
        <f>'[7]2007'!$H$113</f>
        <v>21.967170552935301</v>
      </c>
      <c r="E31" s="16">
        <f>'[7]2008'!$H$113</f>
        <v>21.154552036957099</v>
      </c>
      <c r="F31" s="16">
        <f>'[7]2009'!$H$113</f>
        <v>20.800951136108601</v>
      </c>
      <c r="G31" s="16">
        <f>'[7]2010'!$H$113</f>
        <v>20.815439802140801</v>
      </c>
      <c r="H31" s="16">
        <f>'[7]2011'!$H$113</f>
        <v>19.728741317188501</v>
      </c>
      <c r="I31" s="16">
        <f>'[7]2012'!$H$113</f>
        <v>19.532655640963501</v>
      </c>
      <c r="J31" s="16">
        <f>'[7]2013'!$H$113</f>
        <v>19.586462363848401</v>
      </c>
      <c r="K31" s="16">
        <f>'[7]2014'!$H$113</f>
        <v>19.7303893345752</v>
      </c>
      <c r="L31" s="16">
        <f>'[7]2015'!$H$113</f>
        <v>19.707243235610399</v>
      </c>
      <c r="M31" s="16">
        <f>'[7]2016'!$H$113</f>
        <v>19.898684107675301</v>
      </c>
      <c r="N31" s="16">
        <f>'[7]2017'!$H$113</f>
        <v>20.122561203565098</v>
      </c>
    </row>
    <row r="32" spans="1:14" x14ac:dyDescent="0.25">
      <c r="A32" s="2" t="s">
        <v>20</v>
      </c>
      <c r="B32" s="16">
        <f>'[7]2005'!$H$112</f>
        <v>6.5171333571428596</v>
      </c>
      <c r="C32" s="16">
        <f>'[7]2006'!$H$112</f>
        <v>6.0925571428571397</v>
      </c>
      <c r="D32" s="16">
        <f>'[7]2007'!$H$112</f>
        <v>6.2918675714285701</v>
      </c>
      <c r="E32" s="16">
        <f>'[7]2008'!$H$112</f>
        <v>6.6399802142857203</v>
      </c>
      <c r="F32" s="16">
        <f>'[7]2009'!$H$112</f>
        <v>4.7772452857142804</v>
      </c>
      <c r="G32" s="16">
        <f>'[7]2010'!$H$112</f>
        <v>5.7717817142857104</v>
      </c>
      <c r="H32" s="16">
        <f>'[7]2011'!$H$112</f>
        <v>5.7770347142857101</v>
      </c>
      <c r="I32" s="16">
        <f>'[7]2012'!$H$112</f>
        <v>5.5913971428571401</v>
      </c>
      <c r="J32" s="16">
        <f>'[7]2013'!$H$112</f>
        <v>5.7676434285714304</v>
      </c>
      <c r="K32" s="16">
        <f>'[7]2014'!$H$112</f>
        <v>6.1590502142857098</v>
      </c>
      <c r="L32" s="16">
        <f>'[7]2015'!$H$112</f>
        <v>6.4280059999999999</v>
      </c>
      <c r="M32" s="16">
        <f>'[7]2016'!$H$112</f>
        <v>7.1790052857142896</v>
      </c>
      <c r="N32" s="16">
        <f>'[7]2017'!$H$112</f>
        <v>7.7748528571428599</v>
      </c>
    </row>
    <row r="33" spans="1:14" x14ac:dyDescent="0.25">
      <c r="A33" s="7" t="s">
        <v>21</v>
      </c>
      <c r="B33" s="16">
        <f>'[7]2005'!$H$116</f>
        <v>2.2100206477046598</v>
      </c>
      <c r="C33" s="16">
        <f>'[7]2006'!$H$116</f>
        <v>2.0916401293373701</v>
      </c>
      <c r="D33" s="16">
        <f>'[7]2007'!$H$116</f>
        <v>1.9850596677852801</v>
      </c>
      <c r="E33" s="16">
        <f>'[7]2008'!$H$116</f>
        <v>1.9915743958240599</v>
      </c>
      <c r="F33" s="16">
        <f>'[7]2009'!$H$116</f>
        <v>1.90252353853043</v>
      </c>
      <c r="G33" s="16">
        <f>'[7]2010'!$H$116</f>
        <v>1.86976790732192</v>
      </c>
      <c r="H33" s="16">
        <f>'[7]2011'!$H$116</f>
        <v>1.80505772354919</v>
      </c>
      <c r="I33" s="16">
        <f>'[7]2012'!$H$116</f>
        <v>1.8325076192486101</v>
      </c>
      <c r="J33" s="16">
        <f>'[7]2013'!$H$116</f>
        <v>1.8538056771292599</v>
      </c>
      <c r="K33" s="16">
        <f>'[7]2014'!$H$116</f>
        <v>1.8399143939831799</v>
      </c>
      <c r="L33" s="16">
        <f>'[7]2015'!$H$116</f>
        <v>1.7922011429796301</v>
      </c>
      <c r="M33" s="16">
        <f>'[7]2016'!$H$116</f>
        <v>1.8042455742919199</v>
      </c>
      <c r="N33" s="16">
        <f>'[7]2017'!$H$116</f>
        <v>1.7903786796232899</v>
      </c>
    </row>
    <row r="34" spans="1:14" x14ac:dyDescent="0.25">
      <c r="A34" s="7" t="s">
        <v>27</v>
      </c>
      <c r="B34" s="25">
        <f>'[7]2005'!$H$121</f>
        <v>5.33691867857143</v>
      </c>
      <c r="C34" s="25">
        <f>'[7]2006'!$H$121</f>
        <v>5.3376041428571401</v>
      </c>
      <c r="D34" s="25">
        <f>'[7]2007'!$H$121</f>
        <v>5.2576088214285699</v>
      </c>
      <c r="E34" s="25">
        <f>'[7]2008'!$H$121</f>
        <v>5.4146778928571404</v>
      </c>
      <c r="F34" s="25">
        <f>'[7]2009'!$H$121</f>
        <v>5.4090144642857103</v>
      </c>
      <c r="G34" s="25">
        <f>'[7]2010'!$H$121</f>
        <v>5.4070351785714301</v>
      </c>
      <c r="H34" s="25">
        <f>'[7]2011'!$H$121</f>
        <v>5.4191331071428603</v>
      </c>
      <c r="I34" s="25">
        <f>'[7]2012'!$H$121</f>
        <v>5.4005830714285699</v>
      </c>
      <c r="J34" s="25">
        <f>'[7]2013'!$H$121</f>
        <v>5.3749233928571396</v>
      </c>
      <c r="K34" s="25">
        <f>'[7]2014'!$H$121</f>
        <v>5.4523814642857102</v>
      </c>
      <c r="L34" s="25">
        <f>'[7]2015'!$H$121</f>
        <v>5.4000506071428598</v>
      </c>
      <c r="M34" s="25">
        <f>'[7]2016'!$H$121</f>
        <v>5.4069781071428604</v>
      </c>
      <c r="N34" s="25">
        <f>'[7]2017'!$H$121</f>
        <v>5.4087886071428599</v>
      </c>
    </row>
    <row r="35" spans="1:14" x14ac:dyDescent="0.25">
      <c r="A35" s="9" t="s">
        <v>28</v>
      </c>
      <c r="B35" s="17">
        <f>SUM('[7]2005'!$H$114:$H$115)</f>
        <v>0.54102000000000006</v>
      </c>
      <c r="C35" s="17">
        <f>SUM('[7]2006'!$H$114:$H$115)</f>
        <v>0.62805</v>
      </c>
      <c r="D35" s="17">
        <f>SUM('[7]2007'!$H$114:$H$115)</f>
        <v>0.67008999999999996</v>
      </c>
      <c r="E35" s="17">
        <f>SUM('[7]2008'!$H$114:$H$115)</f>
        <v>0.76912000000000003</v>
      </c>
      <c r="F35" s="17">
        <f>SUM('[7]2009'!$H$114:$H$115)</f>
        <v>0.77934999999999999</v>
      </c>
      <c r="G35" s="17">
        <f>SUM('[7]2010'!$H$114:$H$115)</f>
        <v>0.74293999999999993</v>
      </c>
      <c r="H35" s="17">
        <f>SUM('[7]2011'!$H$114:$H$115)</f>
        <v>0.75645000000000007</v>
      </c>
      <c r="I35" s="17">
        <f>SUM('[7]2012'!$H$114:$H$115)</f>
        <v>0.83481000000000005</v>
      </c>
      <c r="J35" s="17">
        <f>SUM('[7]2013'!$H$114:$H$115)</f>
        <v>0.86168</v>
      </c>
      <c r="K35" s="17">
        <f>SUM('[7]2014'!$H$114:$H$115)</f>
        <v>0.88465000000000005</v>
      </c>
      <c r="L35" s="17">
        <f>SUM('[7]2015'!$H$114:$H$115)</f>
        <v>0.88134000000000001</v>
      </c>
      <c r="M35" s="17">
        <f>SUM('[7]2016'!$H$114:$H$115)</f>
        <v>0.91182000000000007</v>
      </c>
      <c r="N35" s="17">
        <f>SUM('[7]2017'!$H$114:$H$115)</f>
        <v>0.92662</v>
      </c>
    </row>
    <row r="36" spans="1:14" x14ac:dyDescent="0.25">
      <c r="A36" s="10" t="s">
        <v>29</v>
      </c>
      <c r="B36" s="18">
        <f>SUM('[7]2005'!$H$112:$H$122)</f>
        <v>35.510438516144049</v>
      </c>
      <c r="C36" s="18">
        <f>SUM('[7]2006'!$H$112:$H$122)</f>
        <v>34.653015802632552</v>
      </c>
      <c r="D36" s="18">
        <f>SUM('[7]2007'!$H$112:$H$122)</f>
        <v>36.171796613577719</v>
      </c>
      <c r="E36" s="18">
        <f>SUM('[7]2008'!$H$112:$H$122)</f>
        <v>35.969904539924023</v>
      </c>
      <c r="F36" s="18">
        <f>SUM('[7]2009'!$H$112:$H$122)</f>
        <v>33.669084424639024</v>
      </c>
      <c r="G36" s="18">
        <f>SUM('[7]2010'!$H$112:$H$122)</f>
        <v>34.606964602319856</v>
      </c>
      <c r="H36" s="18">
        <f>SUM('[7]2011'!$H$112:$H$122)</f>
        <v>33.486416862166266</v>
      </c>
      <c r="I36" s="18">
        <f>SUM('[7]2012'!$H$112:$H$122)</f>
        <v>33.191953474497815</v>
      </c>
      <c r="J36" s="18">
        <f>SUM('[7]2013'!$H$112:$H$122)</f>
        <v>33.44451486240623</v>
      </c>
      <c r="K36" s="18">
        <f>SUM('[7]2014'!$H$112:$H$122)</f>
        <v>34.066385407129793</v>
      </c>
      <c r="L36" s="18">
        <f>SUM('[7]2015'!$H$112:$H$122)</f>
        <v>34.208840985732891</v>
      </c>
      <c r="M36" s="18">
        <f>SUM('[7]2016'!$H$112:$H$122)</f>
        <v>35.20073307482437</v>
      </c>
      <c r="N36" s="18">
        <f>SUM('[7]2017'!$H$112:$H$122)</f>
        <v>36.023201347474114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7" sqref="A7"/>
    </sheetView>
  </sheetViews>
  <sheetFormatPr defaultColWidth="9.109375" defaultRowHeight="13.2" x14ac:dyDescent="0.25"/>
  <cols>
    <col min="1" max="1" width="16.5546875" style="3" customWidth="1"/>
    <col min="2" max="16384" width="9.109375" style="3"/>
  </cols>
  <sheetData>
    <row r="1" spans="1:14" ht="13.8" x14ac:dyDescent="0.25">
      <c r="A1" s="6" t="s">
        <v>1</v>
      </c>
    </row>
    <row r="2" spans="1:14" x14ac:dyDescent="0.25">
      <c r="A2" s="8"/>
      <c r="B2" s="8">
        <v>2005</v>
      </c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K2" s="8">
        <v>2014</v>
      </c>
      <c r="L2" s="8">
        <v>2015</v>
      </c>
      <c r="M2" s="8">
        <v>2016</v>
      </c>
      <c r="N2" s="8">
        <v>2017</v>
      </c>
    </row>
    <row r="3" spans="1:14" x14ac:dyDescent="0.25">
      <c r="A3" s="2" t="s">
        <v>32</v>
      </c>
      <c r="B3" s="16">
        <f>SUM('[7]2005'!$H$123:$H$124)</f>
        <v>0.38696271614285699</v>
      </c>
      <c r="C3" s="16">
        <f>SUM('[7]2006'!$H$123:$H$124)</f>
        <v>0.28665254285714303</v>
      </c>
      <c r="D3" s="16">
        <f>SUM('[7]2007'!$H$123:$H$124)</f>
        <v>0.269299588857143</v>
      </c>
      <c r="E3" s="16">
        <f>SUM('[7]2008'!$H$123:$H$124)</f>
        <v>0.261065128857143</v>
      </c>
      <c r="F3" s="16">
        <f>SUM('[7]2009'!$H$123:$H$124)</f>
        <v>0.27927457685714302</v>
      </c>
      <c r="G3" s="16">
        <f>SUM('[7]2010'!$H$123:$H$124)</f>
        <v>0.24639640685714301</v>
      </c>
      <c r="H3" s="16">
        <f>SUM('[7]2011'!$H$123:$H$124)</f>
        <v>0.24549309485714299</v>
      </c>
      <c r="I3" s="16">
        <f>SUM('[7]2012'!$H$123:$H$124)</f>
        <v>0.25856908685714297</v>
      </c>
      <c r="J3" s="16">
        <f>SUM('[7]2013'!$H$123:$H$124)</f>
        <v>0.26669705885714301</v>
      </c>
      <c r="K3" s="16">
        <f>SUM('[7]2014'!$H$123:$H$124)</f>
        <v>0.26502262685714301</v>
      </c>
      <c r="L3" s="16">
        <f>SUM('[7]2015'!$H$123:$H$124)</f>
        <v>0.252040087257143</v>
      </c>
      <c r="M3" s="16">
        <f>SUM('[7]2016'!$H$123:$H$124)</f>
        <v>0.250767922857143</v>
      </c>
      <c r="N3" s="16">
        <f>SUM('[7]2017'!$H$123:$H$124)</f>
        <v>0.26235124685714301</v>
      </c>
    </row>
    <row r="4" spans="1:14" x14ac:dyDescent="0.25">
      <c r="A4" s="9" t="s">
        <v>31</v>
      </c>
      <c r="B4" s="17">
        <f>SUM('[7]2005'!$H$14:$H$98)+SUM('[7]2005'!$H$125:$H$140)</f>
        <v>5.4049379791979453</v>
      </c>
      <c r="C4" s="17">
        <f>SUM('[7]2006'!$H$14:$H$98)+SUM('[7]2006'!$H$125:$H$140)</f>
        <v>5.476014851869091</v>
      </c>
      <c r="D4" s="17">
        <f>SUM('[7]2007'!$H$14:$H$98)+SUM('[7]2007'!$H$125:$H$140)</f>
        <v>5.805167946971558</v>
      </c>
      <c r="E4" s="17">
        <f>SUM('[7]2008'!$H$14:$H$98)+SUM('[7]2008'!$H$125:$H$140)</f>
        <v>5.4365127156367867</v>
      </c>
      <c r="F4" s="17">
        <f>SUM('[7]2009'!$H$14:$H$98)+SUM('[7]2009'!$H$125:$H$140)</f>
        <v>5.2907701985715487</v>
      </c>
      <c r="G4" s="17">
        <f>SUM('[7]2010'!$H$14:$H$98)+SUM('[7]2010'!$H$125:$H$140)</f>
        <v>5.1210095458063325</v>
      </c>
      <c r="H4" s="17">
        <f>SUM('[7]2011'!$H$14:$H$98)+SUM('[7]2011'!$H$125:$H$140)</f>
        <v>4.689398966448179</v>
      </c>
      <c r="I4" s="17">
        <f>SUM('[7]2012'!$H$14:$H$98)+SUM('[7]2012'!$H$125:$H$140)</f>
        <v>4.3897677695582038</v>
      </c>
      <c r="J4" s="17">
        <f>SUM('[7]2013'!$H$14:$H$98)+SUM('[7]2013'!$H$125:$H$140)</f>
        <v>4.2171175372859011</v>
      </c>
      <c r="K4" s="17">
        <f>SUM('[7]2014'!$H$14:$H$98)+SUM('[7]2014'!$H$125:$H$140)</f>
        <v>3.9947388225251665</v>
      </c>
      <c r="L4" s="17">
        <f>SUM('[7]2015'!$H$14:$H$98)+SUM('[7]2015'!$H$125:$H$140)</f>
        <v>4.3479318189448275</v>
      </c>
      <c r="M4" s="17">
        <f>SUM('[7]2016'!$H$14:$H$98)+SUM('[7]2016'!$H$125:$H$140)</f>
        <v>4.1338267981322518</v>
      </c>
      <c r="N4" s="17">
        <f>SUM('[7]2017'!$H$14:$H$98)+SUM('[7]2017'!$H$125:$H$140)</f>
        <v>4.1163880013565119</v>
      </c>
    </row>
    <row r="5" spans="1:14" x14ac:dyDescent="0.25">
      <c r="A5" s="2"/>
    </row>
    <row r="6" spans="1:14" x14ac:dyDescent="0.25">
      <c r="A6" s="2" t="s">
        <v>33</v>
      </c>
    </row>
    <row r="7" spans="1:14" x14ac:dyDescent="0.25">
      <c r="A7" s="7"/>
    </row>
    <row r="8" spans="1:14" x14ac:dyDescent="0.25">
      <c r="A8" s="7"/>
    </row>
    <row r="9" spans="1:14" x14ac:dyDescent="0.25">
      <c r="A9" s="7"/>
    </row>
    <row r="10" spans="1:14" x14ac:dyDescent="0.25">
      <c r="A10" s="7"/>
    </row>
    <row r="11" spans="1:14" x14ac:dyDescent="0.25">
      <c r="A11" s="2"/>
    </row>
    <row r="12" spans="1:14" x14ac:dyDescent="0.25">
      <c r="A12" s="2"/>
    </row>
    <row r="13" spans="1:14" x14ac:dyDescent="0.25">
      <c r="A13" s="1"/>
    </row>
    <row r="15" spans="1:14" x14ac:dyDescent="0.25">
      <c r="A15" s="2"/>
    </row>
    <row r="16" spans="1:14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"/>
  <sheetViews>
    <sheetView tabSelected="1" workbookViewId="0">
      <selection activeCell="A14" sqref="A14"/>
    </sheetView>
  </sheetViews>
  <sheetFormatPr defaultRowHeight="14.4" x14ac:dyDescent="0.3"/>
  <cols>
    <col min="1" max="1" width="14.109375" bestFit="1" customWidth="1"/>
  </cols>
  <sheetData>
    <row r="2" spans="1:15" x14ac:dyDescent="0.3">
      <c r="A2" s="28" t="s">
        <v>36</v>
      </c>
      <c r="B2" s="28">
        <v>2005</v>
      </c>
      <c r="C2" s="28">
        <v>2006</v>
      </c>
      <c r="D2" s="28">
        <v>2007</v>
      </c>
      <c r="E2" s="28">
        <v>2008</v>
      </c>
      <c r="F2" s="28">
        <v>2009</v>
      </c>
      <c r="G2" s="28">
        <v>2010</v>
      </c>
      <c r="H2" s="28">
        <v>2011</v>
      </c>
      <c r="I2" s="28">
        <v>2012</v>
      </c>
      <c r="J2" s="28">
        <v>2013</v>
      </c>
      <c r="K2" s="28">
        <v>2014</v>
      </c>
      <c r="L2" s="28">
        <v>2015</v>
      </c>
      <c r="M2" s="28">
        <v>2016</v>
      </c>
      <c r="N2" s="28">
        <v>2017</v>
      </c>
      <c r="O2" t="s">
        <v>41</v>
      </c>
    </row>
    <row r="3" spans="1:15" x14ac:dyDescent="0.3">
      <c r="A3" t="s">
        <v>37</v>
      </c>
      <c r="B3" s="27">
        <f>Stald!B44</f>
        <v>38.762496302711078</v>
      </c>
      <c r="C3" s="27">
        <f>Stald!C44</f>
        <v>36.736298808660386</v>
      </c>
      <c r="D3" s="27">
        <f>Stald!D44</f>
        <v>36.600024511652428</v>
      </c>
      <c r="E3" s="27">
        <f>Stald!E44</f>
        <v>35.890663471268518</v>
      </c>
      <c r="F3" s="27">
        <f>Stald!F44</f>
        <v>34.588939066325693</v>
      </c>
      <c r="G3" s="27">
        <f>Stald!G44</f>
        <v>34.624700757011531</v>
      </c>
      <c r="H3" s="27">
        <f>Stald!H44</f>
        <v>34.500282892140184</v>
      </c>
      <c r="I3" s="27">
        <f>Stald!I44</f>
        <v>33.900720912386745</v>
      </c>
      <c r="J3" s="27">
        <f>Stald!J44</f>
        <v>31.10629266970712</v>
      </c>
      <c r="K3" s="27">
        <f>Stald!K44</f>
        <v>31.071655668632392</v>
      </c>
      <c r="L3" s="27">
        <f>Stald!L44</f>
        <v>31.000493691829316</v>
      </c>
      <c r="M3" s="27">
        <f>Stald!M44</f>
        <v>30.241564172806207</v>
      </c>
      <c r="N3" s="27">
        <f>Stald!N44</f>
        <v>30.689344514322944</v>
      </c>
      <c r="O3" s="32">
        <f t="shared" ref="O3:O7" si="0">(N3-B3)/B3*100</f>
        <v>-20.827223627038414</v>
      </c>
    </row>
    <row r="4" spans="1:15" x14ac:dyDescent="0.3">
      <c r="A4" t="s">
        <v>38</v>
      </c>
      <c r="B4" s="27">
        <f>Lager!B6</f>
        <v>8.4609941670012763</v>
      </c>
      <c r="C4" s="27">
        <f>Lager!C6</f>
        <v>7.9319894304181364</v>
      </c>
      <c r="D4" s="27">
        <f>Lager!D6</f>
        <v>5.365489913405157</v>
      </c>
      <c r="E4" s="27">
        <f>Lager!E6</f>
        <v>5.2393747070863519</v>
      </c>
      <c r="F4" s="27">
        <f>Lager!F6</f>
        <v>5.0144089927900071</v>
      </c>
      <c r="G4" s="27">
        <f>Lager!G6</f>
        <v>5.0375712447602581</v>
      </c>
      <c r="H4" s="27">
        <f>Lager!H6</f>
        <v>4.9902207520739363</v>
      </c>
      <c r="I4" s="27">
        <f>Lager!I6</f>
        <v>4.9012250866710296</v>
      </c>
      <c r="J4" s="27">
        <f>Lager!J6</f>
        <v>5.0138103719937757</v>
      </c>
      <c r="K4" s="27">
        <f>Lager!K6</f>
        <v>5.1157587009922523</v>
      </c>
      <c r="L4" s="27">
        <f>Lager!L6</f>
        <v>5.1163919383143037</v>
      </c>
      <c r="M4" s="27">
        <f>Lager!M6</f>
        <v>5.1590342624777064</v>
      </c>
      <c r="N4" s="27">
        <f>Lager!N6</f>
        <v>5.2414247838851926</v>
      </c>
      <c r="O4" s="32">
        <f t="shared" si="0"/>
        <v>-38.051904061968585</v>
      </c>
    </row>
    <row r="5" spans="1:15" x14ac:dyDescent="0.3">
      <c r="A5" t="s">
        <v>39</v>
      </c>
      <c r="B5" s="27">
        <f>Landbrugsjord!B36</f>
        <v>35.510438516144049</v>
      </c>
      <c r="C5" s="27">
        <f>Landbrugsjord!C36</f>
        <v>34.653015802632552</v>
      </c>
      <c r="D5" s="27">
        <f>Landbrugsjord!D36</f>
        <v>36.171796613577719</v>
      </c>
      <c r="E5" s="27">
        <f>Landbrugsjord!E36</f>
        <v>35.969904539924023</v>
      </c>
      <c r="F5" s="27">
        <f>Landbrugsjord!F36</f>
        <v>33.669084424639024</v>
      </c>
      <c r="G5" s="27">
        <f>Landbrugsjord!G36</f>
        <v>34.606964602319856</v>
      </c>
      <c r="H5" s="27">
        <f>Landbrugsjord!H36</f>
        <v>33.486416862166266</v>
      </c>
      <c r="I5" s="27">
        <f>Landbrugsjord!I36</f>
        <v>33.191953474497815</v>
      </c>
      <c r="J5" s="27">
        <f>Landbrugsjord!J36</f>
        <v>33.44451486240623</v>
      </c>
      <c r="K5" s="27">
        <f>Landbrugsjord!K36</f>
        <v>34.066385407129793</v>
      </c>
      <c r="L5" s="27">
        <f>Landbrugsjord!L36</f>
        <v>34.208840985732891</v>
      </c>
      <c r="M5" s="27">
        <f>Landbrugsjord!M36</f>
        <v>35.20073307482437</v>
      </c>
      <c r="N5" s="27">
        <f>Landbrugsjord!N36</f>
        <v>36.023201347474114</v>
      </c>
      <c r="O5" s="32">
        <f t="shared" si="0"/>
        <v>1.4439777506463298</v>
      </c>
    </row>
    <row r="6" spans="1:15" x14ac:dyDescent="0.3">
      <c r="A6" t="s">
        <v>30</v>
      </c>
      <c r="B6" s="27">
        <f>Andet!B3</f>
        <v>0.38696271614285699</v>
      </c>
      <c r="C6" s="27">
        <f>Andet!C3</f>
        <v>0.28665254285714303</v>
      </c>
      <c r="D6" s="27">
        <f>Andet!D3</f>
        <v>0.269299588857143</v>
      </c>
      <c r="E6" s="27">
        <f>Andet!E3</f>
        <v>0.261065128857143</v>
      </c>
      <c r="F6" s="27">
        <f>Andet!F3</f>
        <v>0.27927457685714302</v>
      </c>
      <c r="G6" s="27">
        <f>Andet!G3</f>
        <v>0.24639640685714301</v>
      </c>
      <c r="H6" s="27">
        <f>Andet!H3</f>
        <v>0.24549309485714299</v>
      </c>
      <c r="I6" s="27">
        <f>Andet!I3</f>
        <v>0.25856908685714297</v>
      </c>
      <c r="J6" s="27">
        <f>Andet!J3</f>
        <v>0.26669705885714301</v>
      </c>
      <c r="K6" s="27">
        <f>Andet!K3</f>
        <v>0.26502262685714301</v>
      </c>
      <c r="L6" s="27">
        <f>Andet!L3</f>
        <v>0.252040087257143</v>
      </c>
      <c r="M6" s="27">
        <f>Andet!M3</f>
        <v>0.250767922857143</v>
      </c>
      <c r="N6" s="27">
        <f>Andet!N3</f>
        <v>0.26235124685714301</v>
      </c>
      <c r="O6" s="32">
        <f t="shared" si="0"/>
        <v>-32.202448475607284</v>
      </c>
    </row>
    <row r="7" spans="1:15" x14ac:dyDescent="0.3">
      <c r="A7" s="28" t="s">
        <v>31</v>
      </c>
      <c r="B7" s="29">
        <f>Andet!B4</f>
        <v>5.4049379791979453</v>
      </c>
      <c r="C7" s="29">
        <f>Andet!C4</f>
        <v>5.476014851869091</v>
      </c>
      <c r="D7" s="29">
        <f>Andet!D4</f>
        <v>5.805167946971558</v>
      </c>
      <c r="E7" s="29">
        <f>Andet!E4</f>
        <v>5.4365127156367867</v>
      </c>
      <c r="F7" s="29">
        <f>Andet!F4</f>
        <v>5.2907701985715487</v>
      </c>
      <c r="G7" s="29">
        <f>Andet!G4</f>
        <v>5.1210095458063325</v>
      </c>
      <c r="H7" s="29">
        <f>Andet!H4</f>
        <v>4.689398966448179</v>
      </c>
      <c r="I7" s="29">
        <f>Andet!I4</f>
        <v>4.3897677695582038</v>
      </c>
      <c r="J7" s="29">
        <f>Andet!J4</f>
        <v>4.2171175372859011</v>
      </c>
      <c r="K7" s="29">
        <f>Andet!K4</f>
        <v>3.9947388225251665</v>
      </c>
      <c r="L7" s="29">
        <f>Andet!L4</f>
        <v>4.3479318189448275</v>
      </c>
      <c r="M7" s="29">
        <f>Andet!M4</f>
        <v>4.1338267981322518</v>
      </c>
      <c r="N7" s="29">
        <f>Andet!N4</f>
        <v>4.1163880013565119</v>
      </c>
      <c r="O7" s="32">
        <f t="shared" si="0"/>
        <v>-23.840236147032442</v>
      </c>
    </row>
    <row r="8" spans="1:15" x14ac:dyDescent="0.3">
      <c r="A8" s="30" t="s">
        <v>40</v>
      </c>
      <c r="B8" s="31">
        <f>SUM(B3:B7)</f>
        <v>88.525829681197209</v>
      </c>
      <c r="C8" s="31">
        <f t="shared" ref="C8:N8" si="1">SUM(C3:C7)</f>
        <v>85.083971436437309</v>
      </c>
      <c r="D8" s="31">
        <f t="shared" si="1"/>
        <v>84.211778574464006</v>
      </c>
      <c r="E8" s="31">
        <f t="shared" si="1"/>
        <v>82.797520562772817</v>
      </c>
      <c r="F8" s="31">
        <f t="shared" si="1"/>
        <v>78.842477259183426</v>
      </c>
      <c r="G8" s="31">
        <f t="shared" si="1"/>
        <v>79.63664255675512</v>
      </c>
      <c r="H8" s="31">
        <f t="shared" si="1"/>
        <v>77.911812567685715</v>
      </c>
      <c r="I8" s="31">
        <f t="shared" si="1"/>
        <v>76.642236329970927</v>
      </c>
      <c r="J8" s="31">
        <f t="shared" si="1"/>
        <v>74.048432500250172</v>
      </c>
      <c r="K8" s="31">
        <f t="shared" si="1"/>
        <v>74.513561226136758</v>
      </c>
      <c r="L8" s="31">
        <f t="shared" si="1"/>
        <v>74.925698522078477</v>
      </c>
      <c r="M8" s="31">
        <f t="shared" si="1"/>
        <v>74.985926231097665</v>
      </c>
      <c r="N8" s="31">
        <f t="shared" si="1"/>
        <v>76.332709893895895</v>
      </c>
      <c r="O8" s="32">
        <f>(N8-B8)/B8*100</f>
        <v>-13.773516533210328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Stald</vt:lpstr>
      <vt:lpstr>Lager</vt:lpstr>
      <vt:lpstr>Landbrugsjord</vt:lpstr>
      <vt:lpstr>Andet</vt:lpstr>
      <vt:lpstr>Emission figur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Albrektsen</dc:creator>
  <cp:lastModifiedBy>Rikke Albrektsen</cp:lastModifiedBy>
  <dcterms:created xsi:type="dcterms:W3CDTF">2019-03-12T09:58:31Z</dcterms:created>
  <dcterms:modified xsi:type="dcterms:W3CDTF">2019-03-14T13:35:41Z</dcterms:modified>
</cp:coreProperties>
</file>